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PREETI KAILAS BADGUJAR - Cosmos\"/>
    </mc:Choice>
  </mc:AlternateContent>
  <xr:revisionPtr revIDLastSave="0" documentId="13_ncr:1_{EC611D70-AEAF-4250-BE08-F99B519B2D5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4" i="4" l="1"/>
  <c r="Q29" i="4"/>
  <c r="Q13" i="4"/>
  <c r="Q12" i="4"/>
  <c r="V24" i="4"/>
  <c r="V28" i="4"/>
  <c r="Q3" i="4" l="1"/>
  <c r="Q9" i="4"/>
  <c r="V33" i="4" l="1"/>
  <c r="V29" i="4"/>
  <c r="V30" i="4" s="1"/>
  <c r="V27" i="4"/>
  <c r="V22" i="4"/>
  <c r="V23" i="4" s="1"/>
  <c r="V37" i="4" l="1"/>
  <c r="V35" i="4" l="1"/>
  <c r="V36" i="4"/>
  <c r="P18" i="4"/>
  <c r="O18" i="4"/>
  <c r="I18" i="4"/>
  <c r="E18" i="4"/>
  <c r="G18" i="4" s="1"/>
  <c r="B18" i="4"/>
  <c r="C18" i="4" s="1"/>
  <c r="D18" i="4" s="1"/>
  <c r="H18" i="4" s="1"/>
  <c r="A18" i="4"/>
  <c r="P17" i="4"/>
  <c r="O17" i="4" s="1"/>
  <c r="I17" i="4"/>
  <c r="E17" i="4"/>
  <c r="F17" i="4" s="1"/>
  <c r="C17" i="4"/>
  <c r="D17" i="4" s="1"/>
  <c r="H17" i="4" s="1"/>
  <c r="B17" i="4"/>
  <c r="A17" i="4"/>
  <c r="P16" i="4"/>
  <c r="O16" i="4"/>
  <c r="I16" i="4"/>
  <c r="E16" i="4"/>
  <c r="B16" i="4"/>
  <c r="C16" i="4" s="1"/>
  <c r="A16" i="4"/>
  <c r="S29" i="4"/>
  <c r="S30" i="4" s="1"/>
  <c r="D16" i="4" l="1"/>
  <c r="H16" i="4" s="1"/>
  <c r="G16" i="4"/>
  <c r="F16" i="4"/>
  <c r="G17" i="4"/>
  <c r="F18" i="4"/>
  <c r="S32" i="4"/>
  <c r="S31" i="4"/>
  <c r="C15" i="4"/>
  <c r="C14" i="4"/>
  <c r="C7" i="4"/>
  <c r="C6" i="4"/>
  <c r="C5" i="4"/>
  <c r="P15" i="4" l="1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O13" i="4"/>
  <c r="I13" i="4"/>
  <c r="E13" i="4"/>
  <c r="B13" i="4"/>
  <c r="C13" i="4" s="1"/>
  <c r="A13" i="4"/>
  <c r="O12" i="4"/>
  <c r="I12" i="4"/>
  <c r="E12" i="4"/>
  <c r="B12" i="4"/>
  <c r="A12" i="4"/>
  <c r="P11" i="4"/>
  <c r="O11" i="4" s="1"/>
  <c r="I11" i="4"/>
  <c r="E11" i="4"/>
  <c r="B11" i="4"/>
  <c r="A11" i="4"/>
  <c r="P10" i="4"/>
  <c r="O10" i="4" s="1"/>
  <c r="I10" i="4"/>
  <c r="E10" i="4"/>
  <c r="B10" i="4"/>
  <c r="A10" i="4"/>
  <c r="O9" i="4"/>
  <c r="I9" i="4"/>
  <c r="E9" i="4"/>
  <c r="B9" i="4"/>
  <c r="C9" i="4" s="1"/>
  <c r="D9" i="4" s="1"/>
  <c r="A9" i="4"/>
  <c r="P7" i="4"/>
  <c r="O7" i="4"/>
  <c r="I7" i="4"/>
  <c r="E7" i="4"/>
  <c r="B7" i="4"/>
  <c r="D7" i="4" s="1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G5" i="4" s="1"/>
  <c r="D5" i="4"/>
  <c r="H5" i="4" s="1"/>
  <c r="B5" i="4"/>
  <c r="A5" i="4"/>
  <c r="O4" i="4"/>
  <c r="I4" i="4"/>
  <c r="E4" i="4"/>
  <c r="B4" i="4"/>
  <c r="A4" i="4"/>
  <c r="O3" i="4"/>
  <c r="I3" i="4"/>
  <c r="E3" i="4"/>
  <c r="B3" i="4"/>
  <c r="A3" i="4"/>
  <c r="P2" i="4"/>
  <c r="O2" i="4" s="1"/>
  <c r="G13" i="4" l="1"/>
  <c r="F13" i="4"/>
  <c r="D13" i="4"/>
  <c r="H13" i="4" s="1"/>
  <c r="F12" i="4"/>
  <c r="C12" i="4"/>
  <c r="D12" i="4" s="1"/>
  <c r="H12" i="4" s="1"/>
  <c r="F4" i="4"/>
  <c r="C4" i="4"/>
  <c r="D4" i="4" s="1"/>
  <c r="H4" i="4" s="1"/>
  <c r="C3" i="4"/>
  <c r="D3" i="4" s="1"/>
  <c r="H3" i="4" s="1"/>
  <c r="C11" i="4"/>
  <c r="D11" i="4" s="1"/>
  <c r="H11" i="4" s="1"/>
  <c r="G11" i="4"/>
  <c r="F11" i="4"/>
  <c r="C10" i="4"/>
  <c r="D10" i="4" s="1"/>
  <c r="H10" i="4" s="1"/>
  <c r="F10" i="4"/>
  <c r="H9" i="4"/>
  <c r="G9" i="4"/>
  <c r="G3" i="4"/>
  <c r="G7" i="4"/>
  <c r="F3" i="4"/>
  <c r="F5" i="4"/>
  <c r="G6" i="4"/>
  <c r="H7" i="4"/>
  <c r="F9" i="4"/>
  <c r="G10" i="4"/>
  <c r="G14" i="4"/>
  <c r="H15" i="4"/>
  <c r="H6" i="4"/>
  <c r="H14" i="4"/>
  <c r="F15" i="4"/>
  <c r="G4" i="4"/>
  <c r="F7" i="4"/>
  <c r="G12" i="4" l="1"/>
  <c r="I2" i="4"/>
  <c r="E2" i="4"/>
  <c r="B2" i="4" l="1"/>
  <c r="A2" i="4"/>
  <c r="C2" i="4" l="1"/>
  <c r="D2" i="4" s="1"/>
  <c r="H2" i="4" s="1"/>
  <c r="F2" i="4"/>
  <c r="G2" i="4"/>
</calcChain>
</file>

<file path=xl/sharedStrings.xml><?xml version="1.0" encoding="utf-8"?>
<sst xmlns="http://schemas.openxmlformats.org/spreadsheetml/2006/main" count="44" uniqueCount="38">
  <si>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</si>
  <si>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</si>
  <si>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</si>
  <si>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</si>
  <si>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</si>
  <si>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</si>
  <si>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</si>
  <si>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</si>
  <si>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</si>
  <si>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</si>
  <si>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</si>
  <si>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</si>
  <si>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</si>
  <si>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</si>
  <si>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Sale Instances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</si>
  <si>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</si>
  <si>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</si>
  <si>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</si>
  <si>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</si>
  <si>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</si>
  <si>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</si>
  <si>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</si>
  <si>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</si>
  <si>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</si>
  <si>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</si>
  <si>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</si>
  <si>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</si>
  <si>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</si>
  <si>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</si>
  <si>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</si>
  <si>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</si>
  <si>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</si>
  <si>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</si>
  <si>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Depreciated Fair Market Value</t>
  </si>
  <si>
    <t>Realisable</t>
  </si>
  <si>
    <t xml:space="preserve">Distress </t>
  </si>
  <si>
    <t>Rental</t>
  </si>
  <si>
    <t>Cosmos Bank ( Dombivali (East) Branch ) - Preeti Kailas Badgujar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</si>
</sst>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40318</xdr:colOff>
      <xdr:row>28</xdr:row>
      <xdr:rowOff>172192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A8707-10C1-4849-8659-0E0F19F8E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89918" cy="5315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297699</xdr:colOff>
      <xdr:row>52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7974AA-A709-4DD3-9DCD-A0F03377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366499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335804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70E9F-A725-438B-8D43-95623CF83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404604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66676</xdr:rowOff>
    </xdr:from>
    <xdr:to>
      <xdr:col>27</xdr:col>
      <xdr:colOff>421629</xdr:colOff>
      <xdr:row>38</xdr:row>
      <xdr:rowOff>7391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05604-E230-4EE8-A144-4BE607BB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6"/>
          <a:ext cx="16880829" cy="62748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593100</xdr:colOff>
      <xdr:row>41</xdr:row>
      <xdr:rowOff>96167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AF5A42-1D12-475E-BE77-1D4ECBDD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71500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36</xdr:col>
      <xdr:colOff>2553</xdr:colOff>
      <xdr:row>33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2A07F-653A-45E9-8AA1-BD0F19EE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90553" cy="6439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345245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B90B7-7004-4ED1-A7B3-64F9828E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804445" cy="8507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440423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3F553-65CD-4E6B-9142-BE3725F80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90023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1"/>
  <sheetViews>
    <sheetView tabSelected="1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1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ht="43.5" customHeight="1" x14ac:dyDescent="0.25">
      <c r="A2" s="4">
        <f t="shared" ref="A2" si="0">N2</f>
        <v>0</v>
      </c>
      <c r="B2" s="4">
        <f t="shared" ref="B2" si="1">Q2</f>
        <v>460</v>
      </c>
      <c r="C2" s="4">
        <f>B2*1.2</f>
        <v>552</v>
      </c>
      <c r="D2" s="4">
        <f t="shared" ref="D2" si="2">C2*1.2</f>
        <v>662.4</v>
      </c>
      <c r="E2" s="5">
        <f t="shared" ref="E2" si="3">R2</f>
        <v>3250000</v>
      </c>
      <c r="F2" s="10">
        <f>ROUND((E2/B2),0)</f>
        <v>7065</v>
      </c>
      <c r="G2" s="10">
        <f t="shared" ref="G2" si="4">ROUND((E2/C2),0)</f>
        <v>5888</v>
      </c>
      <c r="H2" s="10">
        <f t="shared" ref="H2" si="5">ROUND((E2/D2),0)</f>
        <v>4906</v>
      </c>
      <c r="I2" s="4" t="e">
        <f>#REF!</f>
        <v>#REF!</v>
      </c>
      <c r="J2" s="4">
        <v>0</v>
      </c>
      <c r="O2">
        <f>P2*1.2</f>
        <v>662.4</v>
      </c>
      <c r="P2">
        <f>Q2*1.2</f>
        <v>552</v>
      </c>
      <c r="Q2">
        <v>460</v>
      </c>
      <c r="R2" s="2">
        <v>3250000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333.33333333333337</v>
      </c>
      <c r="C3" s="4">
        <f t="shared" ref="C3:C15" si="8">B3*1.2</f>
        <v>400.00000000000006</v>
      </c>
      <c r="D3" s="4">
        <f t="shared" ref="D3:D15" si="9">C3*1.2</f>
        <v>480.00000000000006</v>
      </c>
      <c r="E3" s="5">
        <f t="shared" ref="E3:E15" si="10">R3</f>
        <v>2900000</v>
      </c>
      <c r="F3" s="10">
        <f t="shared" ref="F3:F15" si="11">ROUND((E3/B3),0)</f>
        <v>8700</v>
      </c>
      <c r="G3" s="10">
        <f t="shared" ref="G3:G15" si="12">ROUND((E3/C3),0)</f>
        <v>7250</v>
      </c>
      <c r="H3" s="10">
        <f t="shared" ref="H3:H15" si="13">ROUND((E3/D3),0)</f>
        <v>6042</v>
      </c>
      <c r="I3" s="4" t="e">
        <f>#REF!</f>
        <v>#REF!</v>
      </c>
      <c r="J3" s="4">
        <v>0</v>
      </c>
      <c r="O3">
        <f t="shared" ref="O3" si="14">P3*1.2</f>
        <v>480</v>
      </c>
      <c r="P3">
        <v>400</v>
      </c>
      <c r="Q3">
        <f>P3/1.2</f>
        <v>333.33333333333337</v>
      </c>
      <c r="R3" s="2">
        <v>2900000</v>
      </c>
      <c r="T3" s="8"/>
    </row>
    <row r="4" spans="1:20" x14ac:dyDescent="0.25">
      <c r="A4" s="4">
        <f t="shared" si="6"/>
        <v>0</v>
      </c>
      <c r="B4" s="4">
        <f t="shared" si="7"/>
        <v>550</v>
      </c>
      <c r="C4" s="4">
        <f t="shared" si="8"/>
        <v>660</v>
      </c>
      <c r="D4" s="4">
        <f t="shared" si="9"/>
        <v>792</v>
      </c>
      <c r="E4" s="5">
        <f t="shared" si="10"/>
        <v>3800000</v>
      </c>
      <c r="F4" s="10">
        <f t="shared" si="11"/>
        <v>6909</v>
      </c>
      <c r="G4" s="10">
        <f t="shared" si="12"/>
        <v>5758</v>
      </c>
      <c r="H4" s="10">
        <f t="shared" si="13"/>
        <v>4798</v>
      </c>
      <c r="I4" s="4" t="e">
        <f>#REF!</f>
        <v>#REF!</v>
      </c>
      <c r="J4" s="4">
        <v>0</v>
      </c>
      <c r="O4">
        <f t="shared" ref="O4" si="15">P4*1.2</f>
        <v>447.59999999999997</v>
      </c>
      <c r="P4">
        <v>373</v>
      </c>
      <c r="Q4">
        <v>550</v>
      </c>
      <c r="R4" s="2">
        <v>3800000</v>
      </c>
      <c r="T4" s="8"/>
    </row>
    <row r="5" spans="1:20" x14ac:dyDescent="0.25">
      <c r="A5" s="4">
        <f t="shared" si="6"/>
        <v>0</v>
      </c>
      <c r="B5" s="4">
        <f t="shared" si="7"/>
        <v>0</v>
      </c>
      <c r="C5" s="4">
        <f t="shared" si="8"/>
        <v>0</v>
      </c>
      <c r="D5" s="4">
        <f t="shared" si="9"/>
        <v>0</v>
      </c>
      <c r="E5" s="5">
        <f t="shared" si="10"/>
        <v>0</v>
      </c>
      <c r="F5" s="10" t="e">
        <f t="shared" si="11"/>
        <v>#DIV/0!</v>
      </c>
      <c r="G5" s="10" t="e">
        <f t="shared" si="12"/>
        <v>#DIV/0!</v>
      </c>
      <c r="H5" s="10" t="e">
        <f t="shared" si="13"/>
        <v>#DIV/0!</v>
      </c>
      <c r="I5" s="4" t="e">
        <f>#REF!</f>
        <v>#REF!</v>
      </c>
      <c r="J5" s="4">
        <v>0</v>
      </c>
      <c r="O5">
        <f t="shared" ref="O5:P5" si="16">P5*1.2</f>
        <v>0</v>
      </c>
      <c r="P5">
        <f t="shared" si="16"/>
        <v>0</v>
      </c>
      <c r="Q5">
        <v>0</v>
      </c>
      <c r="R5" s="2">
        <v>0</v>
      </c>
      <c r="T5" s="8"/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7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ht="36.75" customHeight="1" x14ac:dyDescent="0.25">
      <c r="A8" s="48" t="s">
        <v>14</v>
      </c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T8" s="8"/>
    </row>
    <row r="9" spans="1:20" x14ac:dyDescent="0.25">
      <c r="A9" s="4">
        <f t="shared" si="6"/>
        <v>0</v>
      </c>
      <c r="B9" s="4">
        <f t="shared" si="7"/>
        <v>529.16666666666674</v>
      </c>
      <c r="C9" s="4">
        <f t="shared" si="8"/>
        <v>635.00000000000011</v>
      </c>
      <c r="D9" s="4">
        <f t="shared" si="9"/>
        <v>762.00000000000011</v>
      </c>
      <c r="E9" s="5">
        <f t="shared" si="10"/>
        <v>4000000</v>
      </c>
      <c r="F9" s="10">
        <f t="shared" si="11"/>
        <v>7559</v>
      </c>
      <c r="G9" s="10">
        <f t="shared" si="12"/>
        <v>6299</v>
      </c>
      <c r="H9" s="10">
        <f t="shared" si="13"/>
        <v>5249</v>
      </c>
      <c r="I9" s="4" t="e">
        <f>#REF!</f>
        <v>#REF!</v>
      </c>
      <c r="J9" s="4">
        <v>0</v>
      </c>
      <c r="O9">
        <f t="shared" ref="O9" si="19">P9*1.2</f>
        <v>762</v>
      </c>
      <c r="P9">
        <v>635</v>
      </c>
      <c r="Q9">
        <f>P9/1.2</f>
        <v>529.16666666666674</v>
      </c>
      <c r="R9" s="2">
        <v>4000000</v>
      </c>
      <c r="T9" s="8"/>
    </row>
    <row r="10" spans="1:20" x14ac:dyDescent="0.25">
      <c r="A10" s="4">
        <f t="shared" si="6"/>
        <v>0</v>
      </c>
      <c r="B10" s="4">
        <f t="shared" si="7"/>
        <v>472</v>
      </c>
      <c r="C10" s="4">
        <f t="shared" si="8"/>
        <v>566.4</v>
      </c>
      <c r="D10" s="4">
        <f t="shared" si="9"/>
        <v>679.68</v>
      </c>
      <c r="E10" s="5">
        <f t="shared" si="10"/>
        <v>4200000</v>
      </c>
      <c r="F10" s="10">
        <f t="shared" si="11"/>
        <v>8898</v>
      </c>
      <c r="G10" s="10">
        <f t="shared" si="12"/>
        <v>7415</v>
      </c>
      <c r="H10" s="10">
        <f t="shared" si="13"/>
        <v>6179</v>
      </c>
      <c r="I10" s="4" t="e">
        <f>#REF!</f>
        <v>#REF!</v>
      </c>
      <c r="J10" s="4">
        <v>0</v>
      </c>
      <c r="O10">
        <f t="shared" ref="O10:P10" si="20">P10*1.2</f>
        <v>679.68</v>
      </c>
      <c r="P10">
        <f t="shared" si="20"/>
        <v>566.4</v>
      </c>
      <c r="Q10">
        <v>472</v>
      </c>
      <c r="R10" s="2">
        <v>4200000</v>
      </c>
      <c r="T10" s="8"/>
    </row>
    <row r="11" spans="1:20" x14ac:dyDescent="0.25">
      <c r="A11" s="4">
        <f t="shared" si="6"/>
        <v>0</v>
      </c>
      <c r="B11" s="4">
        <f t="shared" si="7"/>
        <v>450</v>
      </c>
      <c r="C11" s="4">
        <f t="shared" si="8"/>
        <v>540</v>
      </c>
      <c r="D11" s="4">
        <f t="shared" si="9"/>
        <v>648</v>
      </c>
      <c r="E11" s="5">
        <f t="shared" si="10"/>
        <v>5200000</v>
      </c>
      <c r="F11" s="10">
        <f t="shared" si="11"/>
        <v>11556</v>
      </c>
      <c r="G11" s="10">
        <f t="shared" si="12"/>
        <v>9630</v>
      </c>
      <c r="H11" s="10">
        <f t="shared" si="13"/>
        <v>8025</v>
      </c>
      <c r="I11" s="4" t="e">
        <f>#REF!</f>
        <v>#REF!</v>
      </c>
      <c r="J11" s="4">
        <v>0</v>
      </c>
      <c r="O11">
        <f t="shared" ref="O11:P11" si="21">P11*1.2</f>
        <v>648</v>
      </c>
      <c r="P11">
        <f t="shared" si="21"/>
        <v>540</v>
      </c>
      <c r="Q11">
        <v>450</v>
      </c>
      <c r="R11" s="2">
        <v>5200000</v>
      </c>
      <c r="T11" s="8"/>
    </row>
    <row r="12" spans="1:20" s="51" customFormat="1" x14ac:dyDescent="0.25">
      <c r="A12" s="49">
        <f t="shared" si="6"/>
        <v>0</v>
      </c>
      <c r="B12" s="49">
        <f t="shared" si="7"/>
        <v>512.5</v>
      </c>
      <c r="C12" s="49">
        <f t="shared" si="8"/>
        <v>615</v>
      </c>
      <c r="D12" s="49">
        <f t="shared" si="9"/>
        <v>738</v>
      </c>
      <c r="E12" s="50">
        <f t="shared" si="10"/>
        <v>4200000</v>
      </c>
      <c r="F12" s="49">
        <f t="shared" si="11"/>
        <v>8195</v>
      </c>
      <c r="G12" s="49">
        <f t="shared" si="12"/>
        <v>6829</v>
      </c>
      <c r="H12" s="49">
        <f t="shared" si="13"/>
        <v>5691</v>
      </c>
      <c r="I12" s="49" t="e">
        <f>#REF!</f>
        <v>#REF!</v>
      </c>
      <c r="J12" s="49">
        <v>0</v>
      </c>
      <c r="O12" s="51">
        <f t="shared" ref="O12:P12" si="22">P12*1.2</f>
        <v>738</v>
      </c>
      <c r="P12" s="51">
        <v>615</v>
      </c>
      <c r="Q12" s="51">
        <f>P12/1.2</f>
        <v>512.5</v>
      </c>
      <c r="R12" s="52">
        <v>4200000</v>
      </c>
    </row>
    <row r="13" spans="1:20" s="51" customFormat="1" x14ac:dyDescent="0.25">
      <c r="A13" s="49">
        <f t="shared" si="6"/>
        <v>0</v>
      </c>
      <c r="B13" s="49">
        <f t="shared" si="7"/>
        <v>508.33333333333337</v>
      </c>
      <c r="C13" s="49">
        <f t="shared" si="8"/>
        <v>610</v>
      </c>
      <c r="D13" s="49">
        <f t="shared" si="9"/>
        <v>732</v>
      </c>
      <c r="E13" s="50">
        <f t="shared" si="10"/>
        <v>4200000</v>
      </c>
      <c r="F13" s="49">
        <f t="shared" si="11"/>
        <v>8262</v>
      </c>
      <c r="G13" s="49">
        <f t="shared" si="12"/>
        <v>6885</v>
      </c>
      <c r="H13" s="49">
        <f t="shared" si="13"/>
        <v>5738</v>
      </c>
      <c r="I13" s="49" t="e">
        <f>#REF!</f>
        <v>#REF!</v>
      </c>
      <c r="J13" s="49">
        <v>0</v>
      </c>
      <c r="O13" s="51">
        <f t="shared" ref="O13:P13" si="23">P13*1.2</f>
        <v>732</v>
      </c>
      <c r="P13" s="51">
        <v>610</v>
      </c>
      <c r="Q13" s="51">
        <f>P13/1.2</f>
        <v>508.33333333333337</v>
      </c>
      <c r="R13" s="52">
        <v>4200000</v>
      </c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24">P14*1.2</f>
        <v>0</v>
      </c>
      <c r="P14">
        <f t="shared" si="24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7" si="25">P15*1.2</f>
        <v>0</v>
      </c>
      <c r="P15">
        <f t="shared" si="25"/>
        <v>0</v>
      </c>
      <c r="Q15">
        <v>0</v>
      </c>
      <c r="R15" s="2">
        <v>0</v>
      </c>
      <c r="T15" s="8"/>
    </row>
    <row r="16" spans="1:20" x14ac:dyDescent="0.25">
      <c r="A16" s="4">
        <f t="shared" ref="A16:A18" si="26">N16</f>
        <v>0</v>
      </c>
      <c r="B16" s="4">
        <f t="shared" ref="B16:B18" si="27">Q16</f>
        <v>0</v>
      </c>
      <c r="C16" s="4">
        <f t="shared" ref="C16:C18" si="28">B16*1.2</f>
        <v>0</v>
      </c>
      <c r="D16" s="4">
        <f t="shared" ref="D16:D18" si="29">C16*1.2</f>
        <v>0</v>
      </c>
      <c r="E16" s="5">
        <f t="shared" ref="E16:E18" si="30">R16</f>
        <v>0</v>
      </c>
      <c r="F16" s="10" t="e">
        <f t="shared" ref="F16:F18" si="31">ROUND((E16/B16),0)</f>
        <v>#DIV/0!</v>
      </c>
      <c r="G16" s="10" t="e">
        <f t="shared" ref="G16:G18" si="32">ROUND((E16/C16),0)</f>
        <v>#DIV/0!</v>
      </c>
      <c r="H16" s="10" t="e">
        <f t="shared" ref="H16:H18" si="33">ROUND((E16/D16),0)</f>
        <v>#DIV/0!</v>
      </c>
      <c r="I16" s="4" t="e">
        <f>#REF!</f>
        <v>#REF!</v>
      </c>
      <c r="J16" s="4">
        <v>0</v>
      </c>
      <c r="O16">
        <f t="shared" si="25"/>
        <v>0</v>
      </c>
      <c r="P16">
        <f t="shared" si="25"/>
        <v>0</v>
      </c>
      <c r="Q16">
        <v>0</v>
      </c>
      <c r="R16" s="2">
        <v>0</v>
      </c>
    </row>
    <row r="17" spans="1:25" x14ac:dyDescent="0.25">
      <c r="A17" s="4">
        <f t="shared" si="26"/>
        <v>0</v>
      </c>
      <c r="B17" s="4">
        <f t="shared" si="27"/>
        <v>0</v>
      </c>
      <c r="C17" s="4">
        <f t="shared" si="28"/>
        <v>0</v>
      </c>
      <c r="D17" s="4">
        <f t="shared" si="29"/>
        <v>0</v>
      </c>
      <c r="E17" s="5">
        <f t="shared" si="30"/>
        <v>0</v>
      </c>
      <c r="F17" s="10" t="e">
        <f t="shared" si="31"/>
        <v>#DIV/0!</v>
      </c>
      <c r="G17" s="10" t="e">
        <f t="shared" si="32"/>
        <v>#DIV/0!</v>
      </c>
      <c r="H17" s="10" t="e">
        <f t="shared" si="33"/>
        <v>#DIV/0!</v>
      </c>
      <c r="I17" s="4" t="e">
        <f>#REF!</f>
        <v>#REF!</v>
      </c>
      <c r="J17" s="4">
        <v>0</v>
      </c>
      <c r="O17">
        <f t="shared" si="25"/>
        <v>0</v>
      </c>
      <c r="P17">
        <f t="shared" si="25"/>
        <v>0</v>
      </c>
      <c r="Q17">
        <v>0</v>
      </c>
      <c r="R17" s="2">
        <v>0</v>
      </c>
    </row>
    <row r="18" spans="1:25" x14ac:dyDescent="0.25">
      <c r="A18" s="4">
        <f t="shared" si="26"/>
        <v>0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10" t="e">
        <f t="shared" si="31"/>
        <v>#DIV/0!</v>
      </c>
      <c r="G18" s="10" t="e">
        <f t="shared" si="32"/>
        <v>#DIV/0!</v>
      </c>
      <c r="H18" s="10" t="e">
        <f t="shared" si="33"/>
        <v>#DIV/0!</v>
      </c>
      <c r="I18" s="4" t="e">
        <f>#REF!</f>
        <v>#REF!</v>
      </c>
      <c r="J18" s="4">
        <v>0</v>
      </c>
      <c r="O18">
        <f t="shared" ref="O18" si="34">P18*1.2</f>
        <v>0</v>
      </c>
      <c r="P18">
        <f t="shared" ref="P18" si="35">Q18*1.2</f>
        <v>0</v>
      </c>
      <c r="Q18">
        <v>0</v>
      </c>
      <c r="R18" s="2">
        <v>0</v>
      </c>
      <c r="X18" s="7"/>
      <c r="Y18" s="7"/>
    </row>
    <row r="19" spans="1:25" ht="16.5" x14ac:dyDescent="0.3">
      <c r="U19" s="32" t="s">
        <v>21</v>
      </c>
      <c r="V19" s="33"/>
      <c r="W19" s="34"/>
      <c r="X19" s="19"/>
      <c r="Y19" s="7"/>
    </row>
    <row r="20" spans="1:25" ht="38.25" customHeight="1" x14ac:dyDescent="0.3">
      <c r="S20" s="11"/>
      <c r="T20" s="11"/>
      <c r="U20" s="32" t="s">
        <v>22</v>
      </c>
      <c r="V20" s="33">
        <v>2023</v>
      </c>
      <c r="W20" s="34"/>
      <c r="X20" s="19"/>
      <c r="Y20" s="7"/>
    </row>
    <row r="21" spans="1:25" ht="16.5" x14ac:dyDescent="0.3">
      <c r="S21" s="11"/>
      <c r="T21" s="11"/>
      <c r="U21" s="35" t="s">
        <v>23</v>
      </c>
      <c r="V21" s="36">
        <v>1982</v>
      </c>
      <c r="W21" s="34" t="s">
        <v>24</v>
      </c>
      <c r="X21" s="19"/>
      <c r="Y21" s="7"/>
    </row>
    <row r="22" spans="1:25" ht="16.5" x14ac:dyDescent="0.3">
      <c r="G22" s="6"/>
      <c r="H22" s="6"/>
      <c r="S22" s="11"/>
      <c r="T22" s="11"/>
      <c r="U22" s="37" t="s">
        <v>25</v>
      </c>
      <c r="V22" s="36">
        <f>V20-V21</f>
        <v>41</v>
      </c>
      <c r="W22" s="34"/>
      <c r="X22" s="19"/>
      <c r="Y22" s="7"/>
    </row>
    <row r="23" spans="1:25" ht="16.5" x14ac:dyDescent="0.3">
      <c r="S23" s="11"/>
      <c r="T23" s="11"/>
      <c r="U23" s="38"/>
      <c r="V23" s="36">
        <f>V22-60</f>
        <v>-19</v>
      </c>
      <c r="W23" s="34"/>
      <c r="X23" s="27"/>
      <c r="Y23" s="7"/>
    </row>
    <row r="24" spans="1:25" ht="16.5" x14ac:dyDescent="0.3">
      <c r="S24" s="11"/>
      <c r="T24" s="11"/>
      <c r="U24" s="38" t="s">
        <v>26</v>
      </c>
      <c r="V24" s="39">
        <f>566*2500</f>
        <v>1415000</v>
      </c>
      <c r="W24" s="34"/>
      <c r="X24" s="27"/>
      <c r="Y24" s="7"/>
    </row>
    <row r="25" spans="1:25" ht="16.5" x14ac:dyDescent="0.3">
      <c r="S25" s="11"/>
      <c r="T25" s="11"/>
      <c r="U25" s="38" t="s">
        <v>27</v>
      </c>
      <c r="V25" s="36"/>
      <c r="W25" s="34"/>
      <c r="X25" s="27"/>
      <c r="Y25" s="7"/>
    </row>
    <row r="26" spans="1:25" ht="39" customHeight="1" x14ac:dyDescent="0.3">
      <c r="P26" s="6" t="s">
        <v>37</v>
      </c>
      <c r="U26" s="38"/>
      <c r="V26" s="36"/>
      <c r="W26" s="34"/>
      <c r="X26" s="27"/>
      <c r="Y26" s="7"/>
    </row>
    <row r="27" spans="1:25" ht="16.5" x14ac:dyDescent="0.3">
      <c r="U27" s="38" t="s">
        <v>28</v>
      </c>
      <c r="V27" s="40">
        <f>100-10</f>
        <v>90</v>
      </c>
      <c r="W27" s="34"/>
      <c r="X27" s="28"/>
      <c r="Y27" s="7"/>
    </row>
    <row r="28" spans="1:25" ht="16.5" x14ac:dyDescent="0.3">
      <c r="P28" s="15" t="s">
        <v>16</v>
      </c>
      <c r="Q28" s="15" t="s">
        <v>17</v>
      </c>
      <c r="R28" s="15" t="s">
        <v>18</v>
      </c>
      <c r="S28" s="15" t="s">
        <v>19</v>
      </c>
      <c r="T28" s="13"/>
      <c r="U28" s="32" t="s">
        <v>29</v>
      </c>
      <c r="V28" s="36">
        <f>V27*V22/60</f>
        <v>61.5</v>
      </c>
      <c r="W28" s="34"/>
      <c r="X28" s="19"/>
      <c r="Y28" s="7"/>
    </row>
    <row r="29" spans="1:25" ht="16.5" x14ac:dyDescent="0.3">
      <c r="P29">
        <v>405</v>
      </c>
      <c r="Q29" s="16">
        <f>V31</f>
        <v>566</v>
      </c>
      <c r="R29" s="16">
        <v>0</v>
      </c>
      <c r="S29" s="16">
        <f>R29*Q29</f>
        <v>0</v>
      </c>
      <c r="U29" s="32"/>
      <c r="V29" s="41">
        <f>V28%</f>
        <v>0.61499999999999999</v>
      </c>
      <c r="W29" s="34"/>
      <c r="X29" s="19"/>
      <c r="Y29" s="7"/>
    </row>
    <row r="30" spans="1:25" ht="16.5" x14ac:dyDescent="0.3">
      <c r="R30" s="6" t="s">
        <v>19</v>
      </c>
      <c r="S30" s="17">
        <f>SUM(S29:S29)</f>
        <v>0</v>
      </c>
      <c r="U30" s="32" t="s">
        <v>30</v>
      </c>
      <c r="V30" s="42">
        <f>ROUND((V24*V29),0)</f>
        <v>870225</v>
      </c>
      <c r="W30" s="34"/>
      <c r="X30" s="19"/>
      <c r="Y30" s="7"/>
    </row>
    <row r="31" spans="1:25" ht="16.5" x14ac:dyDescent="0.3">
      <c r="R31" s="6" t="s">
        <v>13</v>
      </c>
      <c r="S31" s="17">
        <f>S30*90%</f>
        <v>0</v>
      </c>
      <c r="U31" s="32" t="s">
        <v>31</v>
      </c>
      <c r="V31" s="42">
        <v>566</v>
      </c>
      <c r="W31" s="34" t="s">
        <v>17</v>
      </c>
      <c r="X31" s="19"/>
      <c r="Y31" s="7"/>
    </row>
    <row r="32" spans="1:25" ht="16.5" x14ac:dyDescent="0.3">
      <c r="R32" s="6" t="s">
        <v>20</v>
      </c>
      <c r="S32" s="17">
        <f>S30*80%</f>
        <v>0</v>
      </c>
      <c r="U32" s="38" t="s">
        <v>18</v>
      </c>
      <c r="V32" s="36">
        <v>6300</v>
      </c>
      <c r="W32" s="34"/>
      <c r="X32" s="19"/>
      <c r="Y32" s="7"/>
    </row>
    <row r="33" spans="15:25" ht="16.5" x14ac:dyDescent="0.3">
      <c r="S33" s="11"/>
      <c r="T33" s="11"/>
      <c r="U33" s="38" t="s">
        <v>32</v>
      </c>
      <c r="V33" s="39">
        <f>V32*V31</f>
        <v>3565800</v>
      </c>
      <c r="W33" s="34"/>
      <c r="X33" s="27"/>
      <c r="Y33" s="7"/>
    </row>
    <row r="34" spans="15:25" ht="16.5" x14ac:dyDescent="0.3">
      <c r="S34" s="11"/>
      <c r="T34" s="11"/>
      <c r="U34" s="43" t="s">
        <v>33</v>
      </c>
      <c r="V34" s="44">
        <f>V33-V30</f>
        <v>2695575</v>
      </c>
      <c r="W34" s="45"/>
      <c r="X34" s="27"/>
      <c r="Y34" s="7"/>
    </row>
    <row r="35" spans="15:25" ht="16.5" x14ac:dyDescent="0.3">
      <c r="P35" s="14" t="s">
        <v>15</v>
      </c>
      <c r="S35" s="11"/>
      <c r="T35" s="12"/>
      <c r="U35" s="43" t="s">
        <v>34</v>
      </c>
      <c r="V35" s="44">
        <f>V34*0.9</f>
        <v>2426017.5</v>
      </c>
      <c r="W35" s="34"/>
      <c r="X35" s="29"/>
      <c r="Y35" s="7"/>
    </row>
    <row r="36" spans="15:25" ht="16.5" x14ac:dyDescent="0.3">
      <c r="S36" s="12"/>
      <c r="T36" s="11"/>
      <c r="U36" s="43" t="s">
        <v>35</v>
      </c>
      <c r="V36" s="46">
        <f>V34*0.8</f>
        <v>2156460</v>
      </c>
      <c r="W36" s="34"/>
      <c r="X36" s="30"/>
      <c r="Y36" s="7"/>
    </row>
    <row r="37" spans="15:25" ht="16.5" x14ac:dyDescent="0.3">
      <c r="S37" s="11"/>
      <c r="T37" s="11"/>
      <c r="U37" s="43" t="s">
        <v>36</v>
      </c>
      <c r="V37" s="47">
        <f>V34*0.025/12</f>
        <v>5615.78125</v>
      </c>
      <c r="W37" s="34"/>
      <c r="X37" s="31"/>
      <c r="Y37" s="7"/>
    </row>
    <row r="38" spans="15:25" ht="15.75" x14ac:dyDescent="0.25">
      <c r="O38" s="11"/>
      <c r="P38" s="11"/>
      <c r="Q38" s="11"/>
      <c r="R38" s="11"/>
      <c r="S38" s="11"/>
      <c r="T38" s="11"/>
      <c r="U38" s="18"/>
      <c r="V38" s="20"/>
      <c r="W38" s="22"/>
      <c r="X38" s="27"/>
      <c r="Y38" s="7"/>
    </row>
    <row r="39" spans="15:25" ht="15.75" x14ac:dyDescent="0.25">
      <c r="U39" s="23"/>
      <c r="V39" s="24"/>
      <c r="W39" s="25"/>
      <c r="X39" s="25"/>
    </row>
    <row r="40" spans="15:25" ht="15.75" x14ac:dyDescent="0.25">
      <c r="U40" s="18"/>
      <c r="V40" s="20"/>
      <c r="W40" s="22"/>
      <c r="X40" s="22"/>
    </row>
    <row r="41" spans="15:25" ht="15.75" x14ac:dyDescent="0.25">
      <c r="U41" s="26"/>
      <c r="V41" s="22"/>
      <c r="W41" s="21"/>
      <c r="X41" s="21"/>
    </row>
  </sheetData>
  <mergeCells count="1">
    <mergeCell ref="A8:R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L40" sqref="L4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2023-10-26T05:48:27Z</dcterms:modified>
</cp:coreProperties>
</file>