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9E52139C-F202-44E3-AF78-F2F10FB2BFF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4" i="4" l="1"/>
  <c r="P17" i="4" l="1"/>
  <c r="P16" i="4"/>
  <c r="P15" i="4"/>
  <c r="Q14" i="4"/>
  <c r="Q11" i="4"/>
  <c r="P11" i="4"/>
  <c r="P10" i="4"/>
  <c r="Q10" i="4" s="1"/>
  <c r="Q9" i="4"/>
  <c r="P9" i="4"/>
  <c r="P8" i="4"/>
  <c r="P7" i="4"/>
  <c r="P6" i="4"/>
  <c r="P5" i="4"/>
  <c r="P4" i="4"/>
  <c r="P18" i="4" l="1"/>
  <c r="Q18" i="4" s="1"/>
  <c r="S48" i="4" l="1"/>
  <c r="S30" i="4"/>
  <c r="S31" i="4" s="1"/>
  <c r="S29" i="4"/>
  <c r="S28" i="4"/>
  <c r="S37" i="4" s="1"/>
  <c r="S33" i="4" l="1"/>
  <c r="S34" i="4" s="1"/>
  <c r="S35" i="4" s="1"/>
  <c r="S36" i="4" s="1"/>
  <c r="S39" i="4" s="1"/>
  <c r="S42" i="4" s="1"/>
  <c r="S50" i="4" l="1"/>
  <c r="S44" i="4"/>
  <c r="S46" i="4" l="1"/>
  <c r="S45" i="4"/>
  <c r="B18" i="4" l="1"/>
  <c r="C18" i="4" s="1"/>
  <c r="D18" i="4" s="1"/>
  <c r="J18" i="4"/>
  <c r="I18" i="4"/>
  <c r="E18" i="4"/>
  <c r="A18" i="4"/>
  <c r="H18" i="4" l="1"/>
  <c r="F18" i="4"/>
  <c r="G18" i="4"/>
  <c r="P13" i="4" l="1"/>
  <c r="P12" i="4"/>
  <c r="Q12" i="4" s="1"/>
  <c r="J15" i="4" l="1"/>
  <c r="I15" i="4"/>
  <c r="E15" i="4"/>
  <c r="J14" i="4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7" i="4" l="1"/>
  <c r="I17" i="4"/>
  <c r="E17" i="4"/>
  <c r="A17" i="4"/>
  <c r="J16" i="4"/>
  <c r="I16" i="4"/>
  <c r="E16" i="4"/>
  <c r="A16" i="4"/>
  <c r="A15" i="4"/>
  <c r="B14" i="4"/>
  <c r="C14" i="4" s="1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A9" i="4"/>
  <c r="B8" i="4"/>
  <c r="C8" i="4" s="1"/>
  <c r="A8" i="4"/>
  <c r="B7" i="4"/>
  <c r="C7" i="4" s="1"/>
  <c r="A7" i="4"/>
  <c r="B6" i="4"/>
  <c r="C6" i="4" s="1"/>
  <c r="A6" i="4"/>
  <c r="B5" i="4"/>
  <c r="C5" i="4" s="1"/>
  <c r="A5" i="4"/>
  <c r="B4" i="4"/>
  <c r="C4" i="4" s="1"/>
  <c r="A4" i="4"/>
  <c r="G7" i="4" l="1"/>
  <c r="F10" i="4"/>
  <c r="F11" i="4"/>
  <c r="F12" i="4"/>
  <c r="F13" i="4"/>
  <c r="F14" i="4"/>
  <c r="F5" i="4"/>
  <c r="F6" i="4"/>
  <c r="F7" i="4"/>
  <c r="F8" i="4"/>
  <c r="F4" i="4"/>
  <c r="B15" i="4"/>
  <c r="C15" i="4" s="1"/>
  <c r="B16" i="4"/>
  <c r="C16" i="4" s="1"/>
  <c r="B17" i="4"/>
  <c r="C17" i="4" s="1"/>
  <c r="B9" i="4"/>
  <c r="C9" i="4" s="1"/>
  <c r="F16" i="4" l="1"/>
  <c r="F15" i="4"/>
  <c r="D7" i="4"/>
  <c r="H7" i="4" s="1"/>
  <c r="D12" i="4"/>
  <c r="H12" i="4" s="1"/>
  <c r="G12" i="4"/>
  <c r="D11" i="4"/>
  <c r="H11" i="4" s="1"/>
  <c r="G11" i="4"/>
  <c r="D14" i="4"/>
  <c r="H14" i="4" s="1"/>
  <c r="G14" i="4"/>
  <c r="F9" i="4"/>
  <c r="D5" i="4"/>
  <c r="H5" i="4" s="1"/>
  <c r="G5" i="4"/>
  <c r="D13" i="4"/>
  <c r="H13" i="4" s="1"/>
  <c r="G13" i="4"/>
  <c r="D4" i="4"/>
  <c r="H4" i="4" s="1"/>
  <c r="G4" i="4"/>
  <c r="D6" i="4"/>
  <c r="H6" i="4" s="1"/>
  <c r="G6" i="4"/>
  <c r="D8" i="4"/>
  <c r="H8" i="4" s="1"/>
  <c r="G8" i="4"/>
  <c r="D10" i="4"/>
  <c r="H10" i="4" s="1"/>
  <c r="G10" i="4"/>
  <c r="D17" i="4"/>
  <c r="H17" i="4" s="1"/>
  <c r="G17" i="4"/>
  <c r="F17" i="4"/>
  <c r="D16" i="4"/>
  <c r="H16" i="4" s="1"/>
  <c r="G16" i="4"/>
  <c r="D15" i="4" l="1"/>
  <c r="H15" i="4" s="1"/>
  <c r="G15" i="4"/>
  <c r="D9" i="4"/>
  <c r="H9" i="4" s="1"/>
  <c r="G9" i="4"/>
</calcChain>
</file>

<file path=xl/sharedStrings.xml><?xml version="1.0" encoding="utf-8"?>
<sst xmlns="http://schemas.openxmlformats.org/spreadsheetml/2006/main" count="47" uniqueCount="43">
  <si>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</si>
  <si>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</si>
  <si>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</si>
  <si>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</si>
  <si>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</si>
  <si>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</si>
  <si>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</si>
  <si>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</si>
  <si>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</si>
  <si>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</si>
  <si>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</si>
  <si>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</si>
  <si>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</si>
  <si>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</si>
  <si>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</si>
  <si>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</si>
  <si>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</si>
  <si>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</si>
  <si>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</si>
  <si>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</si>
  <si>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</si>
  <si>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</si>
  <si>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</si>
  <si>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</si>
  <si>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</si>
  <si>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</si>
  <si>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</si>
  <si>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</si>
  <si>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</si>
  <si>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</si>
  <si>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</si>
  <si>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Total FMV including parking</t>
  </si>
  <si>
    <t>Car parking</t>
  </si>
  <si>
    <t>Depreciation (100-10)X30/60</t>
  </si>
  <si>
    <t>rate on Carpet</t>
  </si>
  <si>
    <t>Flat No. 802, 8th Floor, Maruti Palatial, Dr Earnest Borges Road, Parmar Guruji Marg, Village - Parel, Parel</t>
  </si>
  <si>
    <t>SBI - RACPC Chinchpokli</t>
  </si>
  <si>
    <t>CTS No. 91/79 (pt), 93/74 (pt) 94/74 village Parel Sewree</t>
  </si>
  <si>
    <t>RERA Carpet Area  -Flat No. 802</t>
  </si>
  <si>
    <t>8TH FLOOR</t>
  </si>
  <si>
    <t>18TH FLOOR</t>
  </si>
  <si>
    <t xml:space="preserve">22ND FLOOR </t>
  </si>
  <si>
    <t>21ST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</si>
</sst>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9" fillId="0" borderId="2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0" fontId="7" fillId="0" borderId="0" xfId="0" applyFont="1"/>
    <xf numFmtId="0" fontId="8" fillId="2" borderId="0" xfId="0" applyFont="1" applyFill="1"/>
    <xf numFmtId="0" fontId="8" fillId="0" borderId="0" xfId="0" applyFont="1"/>
    <xf numFmtId="9" fontId="7" fillId="0" borderId="0" xfId="0" applyNumberFormat="1" applyFont="1"/>
    <xf numFmtId="10" fontId="2" fillId="0" borderId="0" xfId="0" applyNumberFormat="1" applyFont="1"/>
    <xf numFmtId="10" fontId="8" fillId="0" borderId="0" xfId="0" applyNumberFormat="1" applyFont="1"/>
    <xf numFmtId="43" fontId="2" fillId="0" borderId="0" xfId="1" applyFont="1" applyFill="1" applyBorder="1"/>
    <xf numFmtId="0" fontId="9" fillId="0" borderId="1" xfId="0" applyFont="1" applyBorder="1"/>
    <xf numFmtId="0" fontId="8" fillId="0" borderId="2" xfId="0" applyFont="1" applyBorder="1"/>
    <xf numFmtId="43" fontId="2" fillId="0" borderId="0" xfId="0" applyNumberFormat="1" applyFont="1"/>
    <xf numFmtId="43" fontId="4" fillId="0" borderId="0" xfId="0" applyNumberFormat="1" applyFont="1"/>
    <xf numFmtId="43" fontId="6" fillId="0" borderId="0" xfId="0" applyNumberFormat="1" applyFont="1"/>
    <xf numFmtId="0" fontId="4" fillId="0" borderId="0" xfId="0" applyFont="1"/>
    <xf numFmtId="0" fontId="4" fillId="0" borderId="2" xfId="0" applyFont="1" applyBorder="1"/>
    <xf numFmtId="0" fontId="6" fillId="0" borderId="0" xfId="0" applyFont="1"/>
    <xf numFmtId="0" fontId="1" fillId="0" borderId="8" xfId="0" applyFont="1" applyBorder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43" fontId="0" fillId="0" borderId="0" xfId="0" applyNumberFormat="1"/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2" fontId="0" fillId="0" borderId="0" xfId="0" applyNumberForma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275241</xdr:colOff>
      <xdr:row>21</xdr:row>
      <xdr:rowOff>85725</xdr:rowOff>
    </xdr:from>
    <xdr:to>
      <xdr:col>15</xdr:col>
      <xdr:colOff>304800</xdr:colOff>
      <xdr:row>42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DAE53C-1A7B-4D67-80A3-9B1D438C4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41" y="4714875"/>
          <a:ext cx="8382984" cy="4591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438151</xdr:colOff>
      <xdr:row>1</xdr:row>
      <xdr:rowOff>81156</xdr:rowOff>
    </xdr:from>
    <xdr:to>
      <xdr:col>19</xdr:col>
      <xdr:colOff>581025</xdr:colOff>
      <xdr:row>37</xdr:row>
      <xdr:rowOff>67886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9C96BF-BCFA-4E36-8675-A9E6C99E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7351" y="271656"/>
          <a:ext cx="10506074" cy="65780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47</xdr:row>
      <xdr:rowOff>58381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A54213-2F87-49CE-80BC-E0CD04713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16</xdr:col>
      <xdr:colOff>106066</xdr:colOff>
      <xdr:row>54</xdr:row>
      <xdr:rowOff>115566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EA51D0-F6BC-4170-91F8-50DCD1B03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9250066" cy="90690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19</xdr:row>
      <xdr:rowOff>181631</xdr:rowOff>
    </xdr:from>
    <xdr:to>
      <xdr:col>19</xdr:col>
      <xdr:colOff>192470</xdr:colOff>
      <xdr:row>51</xdr:row>
      <xdr:rowOff>48871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19DF77-B209-4DE4-BB87-691FF3E6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3150" y="3467756"/>
          <a:ext cx="9431720" cy="59632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30</xdr:col>
      <xdr:colOff>497837</xdr:colOff>
      <xdr:row>57</xdr:row>
      <xdr:rowOff>96114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FB6215-7F49-4F63-83D9-DF8BAAD2C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762500"/>
          <a:ext cx="18176237" cy="6192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35</xdr:col>
      <xdr:colOff>488310</xdr:colOff>
      <xdr:row>38</xdr:row>
      <xdr:rowOff>96088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5B37B-A224-4DBC-8501-A3D5C6259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333500"/>
          <a:ext cx="18166710" cy="60015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34</xdr:col>
      <xdr:colOff>497837</xdr:colOff>
      <xdr:row>42</xdr:row>
      <xdr:rowOff>58009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63A309-DEB5-4D10-975F-D8ED0727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0"/>
          <a:ext cx="18176237" cy="61540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33</xdr:row>
      <xdr:rowOff>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F1727-CBD7-47A0-8C58-3346FB06C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096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1"/>
  <sheetViews>
    <sheetView tabSelected="1" topLeftCell="A13" zoomScaleNormal="100" workbookViewId="0">
      <selection activeCell="V36" sqref="V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20.85546875" style="12" customWidth="1"/>
    <col min="18" max="18" width="16" customWidth="1"/>
    <col min="19" max="19" width="15" style="45" customWidth="1"/>
    <col min="20" max="20" width="14.42578125" customWidth="1"/>
    <col min="21" max="21" width="6.85546875" customWidth="1"/>
    <col min="23" max="23" width="14.28515625" bestFit="1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5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5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71" t="s">
        <v>14</v>
      </c>
      <c r="R3" s="71"/>
      <c r="S3" s="45"/>
      <c r="T3"/>
      <c r="U3"/>
      <c r="V3"/>
      <c r="W3"/>
      <c r="X3"/>
    </row>
    <row r="4" spans="1:50" s="10" customFormat="1" x14ac:dyDescent="0.25">
      <c r="A4" s="63">
        <f t="shared" ref="A4:A17" si="0">N4</f>
        <v>0</v>
      </c>
      <c r="B4" s="63">
        <f t="shared" ref="B4:B17" si="1">Q4</f>
        <v>736</v>
      </c>
      <c r="C4" s="63">
        <f>B4*1.2</f>
        <v>883.19999999999993</v>
      </c>
      <c r="D4" s="63">
        <f t="shared" ref="D4:D15" si="2">C4*1.2</f>
        <v>1059.8399999999999</v>
      </c>
      <c r="E4" s="64">
        <f t="shared" ref="E4:E15" si="3">R4</f>
        <v>31000000</v>
      </c>
      <c r="F4" s="63">
        <f t="shared" ref="F4:F15" si="4">ROUND((E4/B4),0)</f>
        <v>42120</v>
      </c>
      <c r="G4" s="63">
        <f t="shared" ref="G4:G15" si="5">ROUND((E4/C4),0)</f>
        <v>35100</v>
      </c>
      <c r="H4" s="63">
        <f t="shared" ref="H4:H15" si="6">ROUND((E4/D4),0)</f>
        <v>29250</v>
      </c>
      <c r="I4" s="65" t="e">
        <f>#REF!</f>
        <v>#REF!</v>
      </c>
      <c r="J4" s="63">
        <f t="shared" ref="J4:J15" si="7">S4</f>
        <v>0</v>
      </c>
      <c r="O4" s="10">
        <v>0</v>
      </c>
      <c r="P4" s="10">
        <f t="shared" ref="P4:P11" si="8">O4/1.2</f>
        <v>0</v>
      </c>
      <c r="Q4" s="66">
        <v>736</v>
      </c>
      <c r="R4" s="67">
        <v>31000000</v>
      </c>
      <c r="S4" s="68"/>
    </row>
    <row r="5" spans="1:50" s="20" customFormat="1" x14ac:dyDescent="0.25">
      <c r="A5" s="21">
        <f t="shared" si="0"/>
        <v>0</v>
      </c>
      <c r="B5" s="21">
        <f t="shared" si="1"/>
        <v>835</v>
      </c>
      <c r="C5" s="21">
        <f t="shared" ref="C5:C17" si="9">B5*1.2</f>
        <v>1002</v>
      </c>
      <c r="D5" s="21">
        <f t="shared" si="2"/>
        <v>1202.3999999999999</v>
      </c>
      <c r="E5" s="22">
        <f t="shared" si="3"/>
        <v>37500000</v>
      </c>
      <c r="F5" s="21">
        <f t="shared" si="4"/>
        <v>44910</v>
      </c>
      <c r="G5" s="21">
        <f t="shared" si="5"/>
        <v>37425</v>
      </c>
      <c r="H5" s="21">
        <f t="shared" si="6"/>
        <v>31188</v>
      </c>
      <c r="I5" s="23" t="e">
        <f>#REF!</f>
        <v>#REF!</v>
      </c>
      <c r="J5" s="21">
        <f t="shared" si="7"/>
        <v>0</v>
      </c>
      <c r="O5">
        <v>0</v>
      </c>
      <c r="P5">
        <f t="shared" si="8"/>
        <v>0</v>
      </c>
      <c r="Q5" s="12">
        <v>835</v>
      </c>
      <c r="R5" s="2">
        <v>37500000</v>
      </c>
      <c r="S5" s="43"/>
    </row>
    <row r="6" spans="1:50" x14ac:dyDescent="0.25">
      <c r="A6" s="4">
        <f t="shared" si="0"/>
        <v>0</v>
      </c>
      <c r="B6" s="4">
        <f t="shared" si="1"/>
        <v>1800</v>
      </c>
      <c r="C6" s="4">
        <f t="shared" si="9"/>
        <v>2160</v>
      </c>
      <c r="D6" s="4">
        <f t="shared" si="2"/>
        <v>2592</v>
      </c>
      <c r="E6" s="5">
        <f t="shared" si="3"/>
        <v>81000000</v>
      </c>
      <c r="F6" s="9">
        <f t="shared" si="4"/>
        <v>45000</v>
      </c>
      <c r="G6" s="9">
        <f t="shared" si="5"/>
        <v>37500</v>
      </c>
      <c r="H6" s="9">
        <f t="shared" si="6"/>
        <v>31250</v>
      </c>
      <c r="I6" s="1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 s="12">
        <v>1800</v>
      </c>
      <c r="R6" s="2">
        <v>81000000</v>
      </c>
    </row>
    <row r="7" spans="1:50" s="10" customFormat="1" ht="12.75" customHeight="1" x14ac:dyDescent="0.25">
      <c r="A7" s="63">
        <f t="shared" si="0"/>
        <v>0</v>
      </c>
      <c r="B7" s="63">
        <f>Q7</f>
        <v>826</v>
      </c>
      <c r="C7" s="63">
        <f t="shared" si="9"/>
        <v>991.19999999999993</v>
      </c>
      <c r="D7" s="63">
        <f t="shared" si="2"/>
        <v>1189.4399999999998</v>
      </c>
      <c r="E7" s="64">
        <f>R7</f>
        <v>34100000</v>
      </c>
      <c r="F7" s="63">
        <f t="shared" si="4"/>
        <v>41283</v>
      </c>
      <c r="G7" s="63">
        <f t="shared" si="5"/>
        <v>34403</v>
      </c>
      <c r="H7" s="63">
        <f t="shared" si="6"/>
        <v>28669</v>
      </c>
      <c r="I7" s="65" t="e">
        <f>#REF!</f>
        <v>#REF!</v>
      </c>
      <c r="J7" s="63">
        <f t="shared" si="7"/>
        <v>0</v>
      </c>
      <c r="O7" s="10">
        <v>0</v>
      </c>
      <c r="P7" s="10">
        <f t="shared" si="8"/>
        <v>0</v>
      </c>
      <c r="Q7" s="66">
        <v>826</v>
      </c>
      <c r="R7" s="67">
        <v>34100000</v>
      </c>
      <c r="S7" s="68"/>
    </row>
    <row r="8" spans="1:50" s="20" customFormat="1" x14ac:dyDescent="0.25">
      <c r="A8" s="21">
        <f t="shared" si="0"/>
        <v>0</v>
      </c>
      <c r="B8" s="21">
        <f>Q8</f>
        <v>1787</v>
      </c>
      <c r="C8" s="21">
        <f t="shared" si="9"/>
        <v>2144.4</v>
      </c>
      <c r="D8" s="21">
        <f t="shared" si="2"/>
        <v>2573.2800000000002</v>
      </c>
      <c r="E8" s="22">
        <f>R8</f>
        <v>75100000</v>
      </c>
      <c r="F8" s="21">
        <f t="shared" si="4"/>
        <v>42026</v>
      </c>
      <c r="G8" s="21">
        <f t="shared" si="5"/>
        <v>35021</v>
      </c>
      <c r="H8" s="21">
        <f t="shared" si="6"/>
        <v>29185</v>
      </c>
      <c r="I8" s="23" t="e">
        <f>#REF!</f>
        <v>#REF!</v>
      </c>
      <c r="J8" s="21">
        <f t="shared" si="7"/>
        <v>0</v>
      </c>
      <c r="O8">
        <v>0</v>
      </c>
      <c r="P8">
        <f t="shared" si="8"/>
        <v>0</v>
      </c>
      <c r="Q8" s="12">
        <v>1787</v>
      </c>
      <c r="R8" s="2">
        <v>75100000</v>
      </c>
      <c r="S8" s="43"/>
    </row>
    <row r="9" spans="1:50" s="20" customFormat="1" x14ac:dyDescent="0.25">
      <c r="A9" s="21">
        <f t="shared" si="0"/>
        <v>0</v>
      </c>
      <c r="B9" s="21">
        <f>Q9</f>
        <v>0</v>
      </c>
      <c r="C9" s="21">
        <f t="shared" si="9"/>
        <v>0</v>
      </c>
      <c r="D9" s="21">
        <f t="shared" si="2"/>
        <v>0</v>
      </c>
      <c r="E9" s="22">
        <f>R9</f>
        <v>0</v>
      </c>
      <c r="F9" s="21" t="e">
        <f t="shared" si="4"/>
        <v>#DIV/0!</v>
      </c>
      <c r="G9" s="21" t="e">
        <f t="shared" si="5"/>
        <v>#DIV/0!</v>
      </c>
      <c r="H9" s="21" t="e">
        <f t="shared" si="6"/>
        <v>#DIV/0!</v>
      </c>
      <c r="I9" s="23" t="e">
        <f>#REF!</f>
        <v>#REF!</v>
      </c>
      <c r="J9" s="21">
        <f t="shared" si="7"/>
        <v>0</v>
      </c>
      <c r="O9">
        <v>0</v>
      </c>
      <c r="P9">
        <f t="shared" si="8"/>
        <v>0</v>
      </c>
      <c r="Q9" s="12">
        <f t="shared" ref="Q9:Q11" si="10">P9/1.2</f>
        <v>0</v>
      </c>
      <c r="R9" s="2">
        <v>0</v>
      </c>
      <c r="S9" s="43"/>
    </row>
    <row r="10" spans="1:50" s="20" customFormat="1" x14ac:dyDescent="0.25">
      <c r="A10" s="21">
        <f t="shared" si="0"/>
        <v>0</v>
      </c>
      <c r="B10" s="21">
        <f t="shared" si="1"/>
        <v>0</v>
      </c>
      <c r="C10" s="21">
        <f t="shared" si="9"/>
        <v>0</v>
      </c>
      <c r="D10" s="21">
        <f t="shared" si="2"/>
        <v>0</v>
      </c>
      <c r="E10" s="22">
        <f t="shared" si="3"/>
        <v>0</v>
      </c>
      <c r="F10" s="21" t="e">
        <f t="shared" si="4"/>
        <v>#DIV/0!</v>
      </c>
      <c r="G10" s="21" t="e">
        <f t="shared" si="5"/>
        <v>#DIV/0!</v>
      </c>
      <c r="H10" s="21" t="e">
        <f t="shared" si="6"/>
        <v>#DIV/0!</v>
      </c>
      <c r="I10" s="23" t="e">
        <f>#REF!</f>
        <v>#REF!</v>
      </c>
      <c r="J10" s="21">
        <f t="shared" si="7"/>
        <v>0</v>
      </c>
      <c r="O10">
        <v>0</v>
      </c>
      <c r="P10">
        <f t="shared" si="8"/>
        <v>0</v>
      </c>
      <c r="Q10" s="12">
        <f t="shared" si="10"/>
        <v>0</v>
      </c>
      <c r="R10" s="2">
        <v>0</v>
      </c>
      <c r="S10" s="43"/>
    </row>
    <row r="11" spans="1:5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1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 s="12">
        <f t="shared" si="10"/>
        <v>0</v>
      </c>
      <c r="R11" s="2">
        <v>0</v>
      </c>
    </row>
    <row r="12" spans="1:5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O12">
        <v>0</v>
      </c>
      <c r="P12">
        <f t="shared" ref="P12:P18" si="11">O12/1.2</f>
        <v>0</v>
      </c>
      <c r="Q12" s="12">
        <f t="shared" ref="Q12" si="12">P12/1.2</f>
        <v>0</v>
      </c>
      <c r="R12" s="2">
        <v>0</v>
      </c>
    </row>
    <row r="13" spans="1:50" s="10" customFormat="1" ht="18.75" x14ac:dyDescent="0.3">
      <c r="A13" s="15">
        <f t="shared" si="0"/>
        <v>0</v>
      </c>
      <c r="B13" s="15" t="str">
        <f t="shared" si="1"/>
        <v>Index-II</v>
      </c>
      <c r="C13" s="15" t="e">
        <f t="shared" si="9"/>
        <v>#VALUE!</v>
      </c>
      <c r="D13" s="15" t="e">
        <f t="shared" si="2"/>
        <v>#VALUE!</v>
      </c>
      <c r="E13" s="16">
        <f t="shared" si="3"/>
        <v>0</v>
      </c>
      <c r="F13" s="15" t="e">
        <f t="shared" si="4"/>
        <v>#VALUE!</v>
      </c>
      <c r="G13" s="15" t="e">
        <f t="shared" si="5"/>
        <v>#VALUE!</v>
      </c>
      <c r="H13" s="15" t="e">
        <f t="shared" si="6"/>
        <v>#VALUE!</v>
      </c>
      <c r="I13" s="17" t="e">
        <f>#REF!</f>
        <v>#REF!</v>
      </c>
      <c r="J13" s="15">
        <f t="shared" si="7"/>
        <v>0</v>
      </c>
      <c r="K13" s="18"/>
      <c r="L13" s="18"/>
      <c r="M13" s="18"/>
      <c r="N13" s="18"/>
      <c r="O13" s="18">
        <v>0</v>
      </c>
      <c r="P13" s="18">
        <f t="shared" si="11"/>
        <v>0</v>
      </c>
      <c r="Q13" s="70" t="s">
        <v>13</v>
      </c>
      <c r="R13" s="70"/>
      <c r="S13" s="45"/>
      <c r="T13"/>
      <c r="U13"/>
      <c r="V13"/>
      <c r="W13"/>
      <c r="X13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</row>
    <row r="14" spans="1:50" s="10" customFormat="1" ht="14.25" customHeight="1" x14ac:dyDescent="0.25">
      <c r="A14" s="63">
        <f t="shared" si="0"/>
        <v>0</v>
      </c>
      <c r="B14" s="63">
        <f t="shared" si="1"/>
        <v>879.77759999999989</v>
      </c>
      <c r="C14" s="63">
        <f t="shared" si="9"/>
        <v>1055.7331199999999</v>
      </c>
      <c r="D14" s="63">
        <f t="shared" si="2"/>
        <v>1266.8797439999998</v>
      </c>
      <c r="E14" s="64">
        <f t="shared" si="3"/>
        <v>24000000</v>
      </c>
      <c r="F14" s="63">
        <f t="shared" si="4"/>
        <v>27280</v>
      </c>
      <c r="G14" s="63">
        <f t="shared" si="5"/>
        <v>22733</v>
      </c>
      <c r="H14" s="63">
        <f t="shared" si="6"/>
        <v>18944</v>
      </c>
      <c r="I14" s="65" t="e">
        <f>#REF!</f>
        <v>#REF!</v>
      </c>
      <c r="J14" s="63" t="str">
        <f t="shared" si="7"/>
        <v>8TH FLOOR</v>
      </c>
      <c r="O14" s="10">
        <v>0</v>
      </c>
      <c r="P14" s="10">
        <f>98.08*10.764</f>
        <v>1055.7331199999999</v>
      </c>
      <c r="Q14" s="66">
        <f t="shared" ref="Q14" si="13">P14/1.2</f>
        <v>879.77759999999989</v>
      </c>
      <c r="R14" s="67">
        <v>24000000</v>
      </c>
      <c r="S14" s="68" t="s">
        <v>39</v>
      </c>
    </row>
    <row r="15" spans="1:50" s="20" customFormat="1" x14ac:dyDescent="0.25">
      <c r="A15" s="21">
        <f t="shared" si="0"/>
        <v>0</v>
      </c>
      <c r="B15" s="21">
        <f t="shared" si="1"/>
        <v>471</v>
      </c>
      <c r="C15" s="21">
        <f t="shared" si="9"/>
        <v>565.19999999999993</v>
      </c>
      <c r="D15" s="21">
        <f t="shared" si="2"/>
        <v>678.2399999999999</v>
      </c>
      <c r="E15" s="22">
        <f t="shared" si="3"/>
        <v>9000000</v>
      </c>
      <c r="F15" s="21">
        <f t="shared" si="4"/>
        <v>19108</v>
      </c>
      <c r="G15" s="21">
        <f t="shared" si="5"/>
        <v>15924</v>
      </c>
      <c r="H15" s="21">
        <f t="shared" si="6"/>
        <v>13270</v>
      </c>
      <c r="I15" s="23" t="e">
        <f>#REF!</f>
        <v>#REF!</v>
      </c>
      <c r="J15" s="21" t="str">
        <f t="shared" si="7"/>
        <v>18TH FLOOR</v>
      </c>
      <c r="O15">
        <v>0</v>
      </c>
      <c r="P15">
        <f t="shared" ref="P15:P17" si="14">O15/1.2</f>
        <v>0</v>
      </c>
      <c r="Q15" s="12">
        <v>471</v>
      </c>
      <c r="R15" s="2">
        <v>9000000</v>
      </c>
      <c r="S15" s="43" t="s">
        <v>40</v>
      </c>
    </row>
    <row r="16" spans="1:50" s="10" customFormat="1" x14ac:dyDescent="0.25">
      <c r="A16" s="63">
        <f t="shared" si="0"/>
        <v>0</v>
      </c>
      <c r="B16" s="63">
        <f t="shared" si="1"/>
        <v>688</v>
      </c>
      <c r="C16" s="63">
        <f t="shared" si="9"/>
        <v>825.6</v>
      </c>
      <c r="D16" s="63">
        <f t="shared" ref="D16:D17" si="15">C16*1.2</f>
        <v>990.72</v>
      </c>
      <c r="E16" s="64">
        <f t="shared" ref="E16:E17" si="16">R16</f>
        <v>19972000</v>
      </c>
      <c r="F16" s="63">
        <f t="shared" ref="F16:F17" si="17">ROUND((E16/B16),0)</f>
        <v>29029</v>
      </c>
      <c r="G16" s="63">
        <f t="shared" ref="G16:G17" si="18">ROUND((E16/C16),0)</f>
        <v>24191</v>
      </c>
      <c r="H16" s="63">
        <f t="shared" ref="H16:H17" si="19">ROUND((E16/D16),0)</f>
        <v>20159</v>
      </c>
      <c r="I16" s="65" t="e">
        <f>#REF!</f>
        <v>#REF!</v>
      </c>
      <c r="J16" s="63" t="str">
        <f t="shared" ref="J16:J17" si="20">S16</f>
        <v xml:space="preserve">22ND FLOOR </v>
      </c>
      <c r="O16" s="10">
        <v>0</v>
      </c>
      <c r="P16" s="10">
        <f t="shared" si="14"/>
        <v>0</v>
      </c>
      <c r="Q16" s="66">
        <v>688</v>
      </c>
      <c r="R16" s="67">
        <v>19972000</v>
      </c>
      <c r="S16" s="68" t="s">
        <v>41</v>
      </c>
    </row>
    <row r="17" spans="1:22" s="20" customFormat="1" x14ac:dyDescent="0.25">
      <c r="A17" s="21">
        <f t="shared" si="0"/>
        <v>0</v>
      </c>
      <c r="B17" s="21">
        <f t="shared" si="1"/>
        <v>471</v>
      </c>
      <c r="C17" s="21">
        <f t="shared" si="9"/>
        <v>565.19999999999993</v>
      </c>
      <c r="D17" s="21">
        <f t="shared" si="15"/>
        <v>678.2399999999999</v>
      </c>
      <c r="E17" s="22">
        <f t="shared" si="16"/>
        <v>12500000</v>
      </c>
      <c r="F17" s="21">
        <f t="shared" si="17"/>
        <v>26539</v>
      </c>
      <c r="G17" s="21">
        <f t="shared" si="18"/>
        <v>22116</v>
      </c>
      <c r="H17" s="21">
        <f t="shared" si="19"/>
        <v>18430</v>
      </c>
      <c r="I17" s="23" t="e">
        <f>#REF!</f>
        <v>#REF!</v>
      </c>
      <c r="J17" s="21" t="str">
        <f t="shared" si="20"/>
        <v>21ST FLOOR</v>
      </c>
      <c r="O17" s="20">
        <v>0</v>
      </c>
      <c r="P17" s="20">
        <f t="shared" si="14"/>
        <v>0</v>
      </c>
      <c r="Q17" s="72">
        <v>471</v>
      </c>
      <c r="R17" s="73">
        <v>12500000</v>
      </c>
      <c r="S17" s="43" t="s">
        <v>42</v>
      </c>
    </row>
    <row r="18" spans="1:22" x14ac:dyDescent="0.25">
      <c r="A18" s="4">
        <f t="shared" ref="A18" si="21">N18</f>
        <v>0</v>
      </c>
      <c r="B18" s="4">
        <f t="shared" ref="B18" si="22">Q18</f>
        <v>0</v>
      </c>
      <c r="C18" s="4">
        <f t="shared" ref="C18" si="23">B18*1.2</f>
        <v>0</v>
      </c>
      <c r="D18" s="4">
        <f t="shared" ref="D18" si="24">C18*1.2</f>
        <v>0</v>
      </c>
      <c r="E18" s="5">
        <f t="shared" ref="E18" si="25">R18</f>
        <v>0</v>
      </c>
      <c r="F18" s="9" t="e">
        <f t="shared" ref="F18" si="26">ROUND((E18/B18),0)</f>
        <v>#DIV/0!</v>
      </c>
      <c r="G18" s="4" t="e">
        <f t="shared" ref="G18" si="27">ROUND((E18/C18),0)</f>
        <v>#DIV/0!</v>
      </c>
      <c r="H18" s="4" t="e">
        <f t="shared" ref="H18" si="28">ROUND((E18/D18),0)</f>
        <v>#DIV/0!</v>
      </c>
      <c r="I18" s="14" t="e">
        <f>#REF!</f>
        <v>#REF!</v>
      </c>
      <c r="J18" s="4">
        <f t="shared" ref="J18" si="29">S18</f>
        <v>0</v>
      </c>
      <c r="O18">
        <v>0</v>
      </c>
      <c r="P18">
        <f t="shared" si="11"/>
        <v>0</v>
      </c>
      <c r="Q18" s="12">
        <f t="shared" ref="Q18" si="30">P18/1.2</f>
        <v>0</v>
      </c>
      <c r="R18" s="2">
        <v>0</v>
      </c>
    </row>
    <row r="19" spans="1:22" x14ac:dyDescent="0.25">
      <c r="Q19" s="14"/>
      <c r="R19" s="4"/>
    </row>
    <row r="21" spans="1:22" ht="15.75" x14ac:dyDescent="0.25">
      <c r="P21" s="19"/>
      <c r="Q21" s="19" t="s">
        <v>36</v>
      </c>
      <c r="R21" s="19"/>
      <c r="S21" s="19"/>
      <c r="T21" s="19"/>
      <c r="U21" s="19"/>
      <c r="V21" s="19"/>
    </row>
    <row r="22" spans="1:22" ht="15.75" x14ac:dyDescent="0.25">
      <c r="N22" s="19"/>
      <c r="O22" s="19"/>
      <c r="P22" s="19"/>
      <c r="Q22" s="19" t="s">
        <v>35</v>
      </c>
      <c r="R22" s="19"/>
      <c r="S22" s="44"/>
    </row>
    <row r="23" spans="1:22" ht="15.75" x14ac:dyDescent="0.25">
      <c r="N23" s="19"/>
      <c r="O23" s="19"/>
      <c r="P23" s="19"/>
      <c r="Q23" s="19" t="s">
        <v>37</v>
      </c>
      <c r="R23" s="19"/>
      <c r="S23" s="44"/>
    </row>
    <row r="24" spans="1:22" ht="15.75" thickBot="1" x14ac:dyDescent="0.3"/>
    <row r="25" spans="1:22" x14ac:dyDescent="0.25">
      <c r="Q25" s="27"/>
      <c r="R25" s="28"/>
      <c r="S25" s="29"/>
      <c r="T25" s="30"/>
      <c r="U25" s="31"/>
    </row>
    <row r="26" spans="1:22" x14ac:dyDescent="0.25">
      <c r="Q26" s="32" t="s">
        <v>15</v>
      </c>
      <c r="R26" s="24"/>
      <c r="S26" s="46">
        <v>31000</v>
      </c>
      <c r="T26" s="25" t="s">
        <v>34</v>
      </c>
      <c r="U26" s="33"/>
    </row>
    <row r="27" spans="1:22" ht="45" x14ac:dyDescent="0.25">
      <c r="Q27" s="34" t="s">
        <v>16</v>
      </c>
      <c r="R27" s="24"/>
      <c r="S27" s="46">
        <v>2800</v>
      </c>
      <c r="T27" s="26"/>
      <c r="U27" s="33"/>
    </row>
    <row r="28" spans="1:22" x14ac:dyDescent="0.25">
      <c r="Q28" s="32" t="s">
        <v>17</v>
      </c>
      <c r="R28" s="24"/>
      <c r="S28" s="46">
        <f>S26-S27</f>
        <v>28200</v>
      </c>
      <c r="T28" s="26"/>
      <c r="U28" s="33"/>
    </row>
    <row r="29" spans="1:22" x14ac:dyDescent="0.25">
      <c r="Q29" s="32" t="s">
        <v>18</v>
      </c>
      <c r="R29" s="24"/>
      <c r="S29" s="46">
        <f>S27</f>
        <v>2800</v>
      </c>
      <c r="T29" s="26"/>
      <c r="U29" s="33"/>
    </row>
    <row r="30" spans="1:22" x14ac:dyDescent="0.25">
      <c r="Q30" s="32" t="s">
        <v>19</v>
      </c>
      <c r="R30" s="47"/>
      <c r="S30" s="6">
        <f>T30-T31</f>
        <v>0</v>
      </c>
      <c r="T30" s="48">
        <v>2023</v>
      </c>
      <c r="U30" s="33"/>
    </row>
    <row r="31" spans="1:22" x14ac:dyDescent="0.25">
      <c r="Q31" s="32" t="s">
        <v>20</v>
      </c>
      <c r="R31" s="47"/>
      <c r="S31" s="6">
        <f>S32-S30</f>
        <v>60</v>
      </c>
      <c r="T31" s="49">
        <v>2023</v>
      </c>
      <c r="U31" s="33"/>
    </row>
    <row r="32" spans="1:22" x14ac:dyDescent="0.25">
      <c r="Q32" s="32" t="s">
        <v>21</v>
      </c>
      <c r="R32" s="47"/>
      <c r="S32" s="6">
        <v>60</v>
      </c>
      <c r="T32" s="49"/>
      <c r="U32" s="33"/>
    </row>
    <row r="33" spans="17:23" ht="30" x14ac:dyDescent="0.25">
      <c r="Q33" s="34" t="s">
        <v>33</v>
      </c>
      <c r="R33" s="47"/>
      <c r="S33" s="6">
        <f>90*S30/S32</f>
        <v>0</v>
      </c>
      <c r="T33" s="49"/>
      <c r="U33" s="33"/>
    </row>
    <row r="34" spans="17:23" x14ac:dyDescent="0.25">
      <c r="Q34" s="32"/>
      <c r="R34" s="50"/>
      <c r="S34" s="51">
        <f>S33%</f>
        <v>0</v>
      </c>
      <c r="T34" s="52"/>
      <c r="U34" s="33"/>
    </row>
    <row r="35" spans="17:23" x14ac:dyDescent="0.25">
      <c r="Q35" s="32" t="s">
        <v>22</v>
      </c>
      <c r="R35" s="24"/>
      <c r="S35" s="46">
        <f>S29*S34</f>
        <v>0</v>
      </c>
      <c r="T35" s="26"/>
      <c r="U35" s="33"/>
    </row>
    <row r="36" spans="17:23" x14ac:dyDescent="0.25">
      <c r="Q36" s="32" t="s">
        <v>23</v>
      </c>
      <c r="R36" s="24"/>
      <c r="S36" s="46">
        <f>S29-S35</f>
        <v>2800</v>
      </c>
      <c r="T36" s="26"/>
      <c r="U36" s="33"/>
    </row>
    <row r="37" spans="17:23" x14ac:dyDescent="0.25">
      <c r="Q37" s="32" t="s">
        <v>17</v>
      </c>
      <c r="R37" s="24"/>
      <c r="S37" s="46">
        <f>S28</f>
        <v>28200</v>
      </c>
      <c r="T37" s="26"/>
      <c r="U37" s="33"/>
    </row>
    <row r="38" spans="17:23" x14ac:dyDescent="0.25">
      <c r="Q38" s="32"/>
      <c r="R38" s="24"/>
      <c r="S38" s="46"/>
      <c r="T38" s="26"/>
      <c r="U38" s="33"/>
    </row>
    <row r="39" spans="17:23" x14ac:dyDescent="0.25">
      <c r="Q39" s="32" t="s">
        <v>24</v>
      </c>
      <c r="R39" s="40"/>
      <c r="S39" s="53">
        <f>S37+S36</f>
        <v>31000</v>
      </c>
      <c r="T39" s="26"/>
      <c r="U39" s="33"/>
    </row>
    <row r="40" spans="17:23" ht="15.75" thickBot="1" x14ac:dyDescent="0.3">
      <c r="Q40" s="32"/>
      <c r="R40" s="47"/>
      <c r="S40" s="6"/>
      <c r="T40" s="49"/>
      <c r="U40" s="33"/>
    </row>
    <row r="41" spans="17:23" x14ac:dyDescent="0.25">
      <c r="Q41" s="54" t="s">
        <v>38</v>
      </c>
      <c r="R41" s="42"/>
      <c r="S41" s="42">
        <v>959.45</v>
      </c>
      <c r="T41" s="55"/>
      <c r="U41" s="31"/>
    </row>
    <row r="42" spans="17:23" x14ac:dyDescent="0.25">
      <c r="Q42" s="32" t="s">
        <v>25</v>
      </c>
      <c r="R42" s="6"/>
      <c r="S42" s="56">
        <f>S39*S41+T45</f>
        <v>29742950</v>
      </c>
      <c r="T42" s="49"/>
      <c r="U42" s="33"/>
    </row>
    <row r="43" spans="17:23" x14ac:dyDescent="0.25">
      <c r="Q43" s="32" t="s">
        <v>32</v>
      </c>
      <c r="R43" s="6"/>
      <c r="S43" s="56"/>
      <c r="T43" s="49"/>
      <c r="U43" s="33"/>
    </row>
    <row r="44" spans="17:23" x14ac:dyDescent="0.25">
      <c r="Q44" s="36" t="s">
        <v>31</v>
      </c>
      <c r="R44" s="6"/>
      <c r="S44" s="56">
        <f>S42+S43</f>
        <v>29742950</v>
      </c>
      <c r="T44" s="49"/>
      <c r="U44" s="41"/>
      <c r="W44" s="69"/>
    </row>
    <row r="45" spans="17:23" x14ac:dyDescent="0.25">
      <c r="Q45" s="32" t="s">
        <v>26</v>
      </c>
      <c r="S45" s="57">
        <f>S44*0.9</f>
        <v>26768655</v>
      </c>
      <c r="T45" s="49"/>
      <c r="U45" s="33"/>
      <c r="W45" s="69"/>
    </row>
    <row r="46" spans="17:23" x14ac:dyDescent="0.25">
      <c r="Q46" s="32" t="s">
        <v>27</v>
      </c>
      <c r="S46" s="57">
        <f>S44*0.8</f>
        <v>23794360</v>
      </c>
      <c r="T46" s="58"/>
      <c r="U46" s="33"/>
    </row>
    <row r="47" spans="17:23" x14ac:dyDescent="0.25">
      <c r="Q47" s="32"/>
      <c r="S47" s="59"/>
      <c r="T47" s="49"/>
      <c r="U47" s="33"/>
    </row>
    <row r="48" spans="17:23" ht="15.75" thickBot="1" x14ac:dyDescent="0.3">
      <c r="Q48" s="32" t="s">
        <v>28</v>
      </c>
      <c r="S48" s="57">
        <f>S27*S41</f>
        <v>2686460</v>
      </c>
      <c r="T48" s="58"/>
      <c r="U48" s="33"/>
    </row>
    <row r="49" spans="17:21" x14ac:dyDescent="0.25">
      <c r="Q49" s="27" t="s">
        <v>29</v>
      </c>
      <c r="R49" s="28"/>
      <c r="S49" s="60"/>
      <c r="T49" s="29"/>
      <c r="U49" s="31"/>
    </row>
    <row r="50" spans="17:21" x14ac:dyDescent="0.25">
      <c r="Q50" s="35" t="s">
        <v>30</v>
      </c>
      <c r="R50" s="61"/>
      <c r="S50" s="57">
        <f>S42*0.025/12</f>
        <v>61964.479166666664</v>
      </c>
      <c r="T50" s="58"/>
      <c r="U50" s="33"/>
    </row>
    <row r="51" spans="17:21" ht="15.75" thickBot="1" x14ac:dyDescent="0.3">
      <c r="Q51" s="37"/>
      <c r="R51" s="38"/>
      <c r="S51" s="62"/>
      <c r="T51" s="38"/>
      <c r="U51" s="39"/>
    </row>
  </sheetData>
  <mergeCells count="2">
    <mergeCell ref="Q13:R13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34" sqref="P34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W26" sqref="W2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7" zoomScaleNormal="100" workbookViewId="0">
      <selection activeCell="C27" sqref="C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>
      <selection activeCell="B26" sqref="B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8" sqref="G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0" workbookViewId="0">
      <selection activeCell="F11" sqref="F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2023-11-02T04:38:43Z</dcterms:modified>
</cp:coreProperties>
</file>