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Kundansingh Adhikari - SBI\"/>
    </mc:Choice>
  </mc:AlternateContent>
  <xr:revisionPtr revIDLastSave="0" documentId="13_ncr:1_{E12C7723-E871-4F1E-9BE7-6BB292C7C40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" i="4" l="1"/>
  <c r="Q12" i="4"/>
  <c r="Q10" i="4"/>
  <c r="Q9" i="4"/>
  <c r="P9" i="4"/>
  <c r="Q29" i="4"/>
  <c r="P18" i="4" l="1"/>
  <c r="O18" i="4"/>
  <c r="I18" i="4"/>
  <c r="E18" i="4"/>
  <c r="G18" i="4" s="1"/>
  <c r="B18" i="4"/>
  <c r="C18" i="4" s="1"/>
  <c r="D18" i="4" s="1"/>
  <c r="H18" i="4" s="1"/>
  <c r="A18" i="4"/>
  <c r="P17" i="4"/>
  <c r="O17" i="4" s="1"/>
  <c r="I17" i="4"/>
  <c r="E17" i="4"/>
  <c r="F17" i="4" s="1"/>
  <c r="C17" i="4"/>
  <c r="D17" i="4" s="1"/>
  <c r="H17" i="4" s="1"/>
  <c r="B17" i="4"/>
  <c r="A17" i="4"/>
  <c r="P16" i="4"/>
  <c r="O16" i="4"/>
  <c r="I16" i="4"/>
  <c r="E16" i="4"/>
  <c r="B16" i="4"/>
  <c r="C16" i="4" s="1"/>
  <c r="A16" i="4"/>
  <c r="W39" i="4"/>
  <c r="W23" i="4"/>
  <c r="W26" i="4" s="1"/>
  <c r="W27" i="4" s="1"/>
  <c r="W22" i="4"/>
  <c r="W21" i="4"/>
  <c r="W30" i="4" s="1"/>
  <c r="W24" i="4" l="1"/>
  <c r="D16" i="4"/>
  <c r="H16" i="4" s="1"/>
  <c r="G16" i="4"/>
  <c r="F16" i="4"/>
  <c r="G17" i="4"/>
  <c r="F18" i="4"/>
  <c r="W28" i="4"/>
  <c r="W29" i="4" s="1"/>
  <c r="W32" i="4" s="1"/>
  <c r="C15" i="4"/>
  <c r="C14" i="4"/>
  <c r="C13" i="4"/>
  <c r="C7" i="4"/>
  <c r="C6" i="4"/>
  <c r="C5" i="4"/>
  <c r="C4" i="4"/>
  <c r="C3" i="4"/>
  <c r="W35" i="4" l="1"/>
  <c r="W36" i="4" s="1"/>
  <c r="R29" i="4"/>
  <c r="S29" i="4" s="1"/>
  <c r="S30" i="4" s="1"/>
  <c r="W41" i="4"/>
  <c r="W37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O12" i="4"/>
  <c r="I12" i="4"/>
  <c r="E12" i="4"/>
  <c r="B12" i="4"/>
  <c r="A12" i="4"/>
  <c r="P11" i="4"/>
  <c r="O11" i="4" s="1"/>
  <c r="I11" i="4"/>
  <c r="E11" i="4"/>
  <c r="B11" i="4"/>
  <c r="A11" i="4"/>
  <c r="O10" i="4"/>
  <c r="I10" i="4"/>
  <c r="E10" i="4"/>
  <c r="B10" i="4"/>
  <c r="A10" i="4"/>
  <c r="I9" i="4"/>
  <c r="E9" i="4"/>
  <c r="G9" i="4" s="1"/>
  <c r="D9" i="4"/>
  <c r="H9" i="4" s="1"/>
  <c r="B9" i="4"/>
  <c r="C9" i="4" s="1"/>
  <c r="A9" i="4"/>
  <c r="P7" i="4"/>
  <c r="O7" i="4"/>
  <c r="I7" i="4"/>
  <c r="E7" i="4"/>
  <c r="B7" i="4"/>
  <c r="D7" i="4" s="1"/>
  <c r="A7" i="4"/>
  <c r="P6" i="4"/>
  <c r="O6" i="4"/>
  <c r="I6" i="4"/>
  <c r="E6" i="4"/>
  <c r="F6" i="4" s="1"/>
  <c r="B6" i="4"/>
  <c r="D6" i="4" s="1"/>
  <c r="A6" i="4"/>
  <c r="P5" i="4"/>
  <c r="O5" i="4" s="1"/>
  <c r="I5" i="4"/>
  <c r="E5" i="4"/>
  <c r="G5" i="4" s="1"/>
  <c r="D5" i="4"/>
  <c r="H5" i="4" s="1"/>
  <c r="B5" i="4"/>
  <c r="A5" i="4"/>
  <c r="P4" i="4"/>
  <c r="O4" i="4" s="1"/>
  <c r="I4" i="4"/>
  <c r="E4" i="4"/>
  <c r="D4" i="4"/>
  <c r="H4" i="4" s="1"/>
  <c r="B4" i="4"/>
  <c r="F4" i="4" s="1"/>
  <c r="A4" i="4"/>
  <c r="P3" i="4"/>
  <c r="O3" i="4"/>
  <c r="I3" i="4"/>
  <c r="E3" i="4"/>
  <c r="B3" i="4"/>
  <c r="D3" i="4" s="1"/>
  <c r="A3" i="4"/>
  <c r="O2" i="4"/>
  <c r="S31" i="4" l="1"/>
  <c r="S32" i="4"/>
  <c r="F12" i="4"/>
  <c r="C12" i="4"/>
  <c r="D12" i="4" s="1"/>
  <c r="H12" i="4" s="1"/>
  <c r="F11" i="4"/>
  <c r="C11" i="4"/>
  <c r="D11" i="4" s="1"/>
  <c r="H11" i="4" s="1"/>
  <c r="F10" i="4"/>
  <c r="C10" i="4"/>
  <c r="D10" i="4" s="1"/>
  <c r="H10" i="4" s="1"/>
  <c r="G3" i="4"/>
  <c r="G7" i="4"/>
  <c r="F3" i="4"/>
  <c r="H3" i="4"/>
  <c r="F5" i="4"/>
  <c r="G6" i="4"/>
  <c r="H7" i="4"/>
  <c r="F9" i="4"/>
  <c r="G10" i="4"/>
  <c r="G14" i="4"/>
  <c r="H15" i="4"/>
  <c r="H6" i="4"/>
  <c r="H14" i="4"/>
  <c r="F15" i="4"/>
  <c r="G4" i="4"/>
  <c r="F7" i="4"/>
  <c r="G12" i="4" l="1"/>
  <c r="G11" i="4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<sst xmlns="http://schemas.openxmlformats.org/spreadsheetml/2006/main" count="50" uniqueCount="42">
  <si>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</si>
  <si>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</si>
  <si>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</si>
  <si>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</si>
  <si>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</si>
  <si>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</si>
  <si>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</si>
  <si>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</si>
  <si>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</si>
  <si>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</si>
  <si>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</si>
  <si>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</si>
  <si>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</si>
  <si>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</si>
  <si>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</si>
  <si>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</si>
  <si>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</si>
  <si>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</si>
  <si>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</si>
  <si>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</si>
  <si>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</si>
  <si>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</si>
  <si>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</si>
  <si>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</si>
  <si>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</si>
  <si>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bua</t>
  </si>
  <si>
    <t>RV</t>
  </si>
  <si>
    <t>DV</t>
  </si>
  <si>
    <t>IV</t>
  </si>
  <si>
    <t>RR Value</t>
  </si>
  <si>
    <t>Rental Value</t>
  </si>
  <si>
    <t>Sale Instances</t>
  </si>
  <si>
    <t>Remark</t>
  </si>
  <si>
    <t>F. no.</t>
  </si>
  <si>
    <t>BUA</t>
  </si>
  <si>
    <t>Rate</t>
  </si>
  <si>
    <t>FMV</t>
  </si>
  <si>
    <t>DSV</t>
  </si>
  <si>
    <t>Near Bldg</t>
  </si>
  <si>
    <t>State Bank Of India ( Mira Road (East) Branch ) - KUNDANSINGH ADHIKARI</t>
  </si>
  <si>
    <t>FMV/ RV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</si>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</sst>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68982</xdr:colOff>
      <xdr:row>44</xdr:row>
      <xdr:rowOff>48738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D487F8-BB25-44F9-88A1-9C3FDB6C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528182" cy="7973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335634</xdr:colOff>
      <xdr:row>50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102C4-037D-4248-87DE-2416DEE71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85234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97731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37103-41E4-4B0C-AFAD-84B4C0774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76131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383436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90FDD-F723-4466-A3CD-D1E273981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452236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296167</xdr:colOff>
      <xdr:row>44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97740B-D566-4D46-BCFB-4F455F9E2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92167" cy="8278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1"/>
  <sheetViews>
    <sheetView tabSelected="1" topLeftCell="D13" zoomScaleNormal="100" workbookViewId="0">
      <selection activeCell="Y34" sqref="Y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44" customFormat="1" ht="43.5" customHeight="1" x14ac:dyDescent="0.25">
      <c r="A2" s="42">
        <f t="shared" ref="A2" si="0">N2</f>
        <v>0</v>
      </c>
      <c r="B2" s="42">
        <f t="shared" ref="B2" si="1">Q2</f>
        <v>483.33333333333337</v>
      </c>
      <c r="C2" s="42">
        <f>B2*1.2</f>
        <v>580</v>
      </c>
      <c r="D2" s="42">
        <f t="shared" ref="D2" si="2">C2*1.2</f>
        <v>696</v>
      </c>
      <c r="E2" s="43">
        <f t="shared" ref="E2" si="3">R2</f>
        <v>7575000</v>
      </c>
      <c r="F2" s="42">
        <f>ROUND((E2/B2),0)</f>
        <v>15672</v>
      </c>
      <c r="G2" s="42">
        <f t="shared" ref="G2" si="4">ROUND((E2/C2),0)</f>
        <v>13060</v>
      </c>
      <c r="H2" s="42">
        <f t="shared" ref="H2" si="5">ROUND((E2/D2),0)</f>
        <v>10884</v>
      </c>
      <c r="I2" s="42" t="e">
        <f>#REF!</f>
        <v>#REF!</v>
      </c>
      <c r="J2" s="42">
        <v>0</v>
      </c>
      <c r="O2" s="44">
        <f>P2*1.2</f>
        <v>696</v>
      </c>
      <c r="P2" s="44">
        <v>580</v>
      </c>
      <c r="Q2" s="44">
        <f>P2/1.2</f>
        <v>483.33333333333337</v>
      </c>
      <c r="R2" s="45">
        <v>7575000</v>
      </c>
      <c r="S2" s="44" t="s">
        <v>38</v>
      </c>
    </row>
    <row r="3" spans="1:20" x14ac:dyDescent="0.25">
      <c r="A3" s="4">
        <f t="shared" ref="A3:A15" si="6">N3</f>
        <v>0</v>
      </c>
      <c r="B3" s="4">
        <f t="shared" ref="B3:B15" si="7">Q3</f>
        <v>0</v>
      </c>
      <c r="C3" s="4">
        <f t="shared" ref="C3:C15" si="8">B3*1.2</f>
        <v>0</v>
      </c>
      <c r="D3" s="4">
        <f t="shared" ref="D3:D15" si="9">C3*1.2</f>
        <v>0</v>
      </c>
      <c r="E3" s="5">
        <f t="shared" ref="E3:E15" si="10">R3</f>
        <v>0</v>
      </c>
      <c r="F3" s="10" t="e">
        <f t="shared" ref="F3:F15" si="11">ROUND((E3/B3),0)</f>
        <v>#DIV/0!</v>
      </c>
      <c r="G3" s="10" t="e">
        <f t="shared" ref="G3:G15" si="12">ROUND((E3/C3),0)</f>
        <v>#DIV/0!</v>
      </c>
      <c r="H3" s="10" t="e">
        <f t="shared" ref="H3:H15" si="13">ROUND((E3/D3),0)</f>
        <v>#DIV/0!</v>
      </c>
      <c r="I3" s="4" t="e">
        <f>#REF!</f>
        <v>#REF!</v>
      </c>
      <c r="J3" s="4">
        <v>0</v>
      </c>
      <c r="O3">
        <f t="shared" ref="O3:P3" si="14">P3*1.2</f>
        <v>0</v>
      </c>
      <c r="P3">
        <f t="shared" si="14"/>
        <v>0</v>
      </c>
      <c r="Q3">
        <v>0</v>
      </c>
      <c r="R3" s="2">
        <v>0</v>
      </c>
      <c r="T3" s="8"/>
    </row>
    <row r="4" spans="1:20" x14ac:dyDescent="0.25">
      <c r="A4" s="4">
        <f t="shared" si="6"/>
        <v>0</v>
      </c>
      <c r="B4" s="4">
        <f t="shared" si="7"/>
        <v>0</v>
      </c>
      <c r="C4" s="4">
        <f t="shared" si="8"/>
        <v>0</v>
      </c>
      <c r="D4" s="4">
        <f t="shared" si="9"/>
        <v>0</v>
      </c>
      <c r="E4" s="5">
        <f t="shared" si="10"/>
        <v>0</v>
      </c>
      <c r="F4" s="10" t="e">
        <f t="shared" si="11"/>
        <v>#DIV/0!</v>
      </c>
      <c r="G4" s="10" t="e">
        <f t="shared" si="12"/>
        <v>#DIV/0!</v>
      </c>
      <c r="H4" s="10" t="e">
        <f t="shared" si="13"/>
        <v>#DIV/0!</v>
      </c>
      <c r="I4" s="4" t="e">
        <f>#REF!</f>
        <v>#REF!</v>
      </c>
      <c r="J4" s="4">
        <v>0</v>
      </c>
      <c r="O4">
        <f t="shared" ref="O4:P4" si="15">P4*1.2</f>
        <v>0</v>
      </c>
      <c r="P4">
        <f t="shared" si="15"/>
        <v>0</v>
      </c>
      <c r="Q4">
        <v>0</v>
      </c>
      <c r="R4" s="2">
        <v>0</v>
      </c>
      <c r="T4" s="8"/>
    </row>
    <row r="5" spans="1:20" x14ac:dyDescent="0.25">
      <c r="A5" s="4">
        <f t="shared" si="6"/>
        <v>0</v>
      </c>
      <c r="B5" s="4">
        <f t="shared" si="7"/>
        <v>0</v>
      </c>
      <c r="C5" s="4">
        <f t="shared" si="8"/>
        <v>0</v>
      </c>
      <c r="D5" s="4">
        <f t="shared" si="9"/>
        <v>0</v>
      </c>
      <c r="E5" s="5">
        <f t="shared" si="10"/>
        <v>0</v>
      </c>
      <c r="F5" s="10" t="e">
        <f t="shared" si="11"/>
        <v>#DIV/0!</v>
      </c>
      <c r="G5" s="10" t="e">
        <f t="shared" si="12"/>
        <v>#DIV/0!</v>
      </c>
      <c r="H5" s="10" t="e">
        <f t="shared" si="13"/>
        <v>#DIV/0!</v>
      </c>
      <c r="I5" s="4" t="e">
        <f>#REF!</f>
        <v>#REF!</v>
      </c>
      <c r="J5" s="4">
        <v>0</v>
      </c>
      <c r="O5">
        <f t="shared" ref="O5:P5" si="16">P5*1.2</f>
        <v>0</v>
      </c>
      <c r="P5">
        <f t="shared" si="16"/>
        <v>0</v>
      </c>
      <c r="Q5">
        <v>0</v>
      </c>
      <c r="R5" s="2">
        <v>0</v>
      </c>
      <c r="T5" s="8"/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7">P6*1.2</f>
        <v>0</v>
      </c>
      <c r="P6">
        <f t="shared" si="17"/>
        <v>0</v>
      </c>
      <c r="Q6">
        <v>0</v>
      </c>
      <c r="R6" s="2">
        <v>0</v>
      </c>
      <c r="T6" s="8"/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7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0" ht="36.75" customHeight="1" x14ac:dyDescent="0.25">
      <c r="A8" s="46" t="s">
        <v>31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T8" s="8"/>
    </row>
    <row r="9" spans="1:20" x14ac:dyDescent="0.25">
      <c r="A9" s="4">
        <f t="shared" si="6"/>
        <v>0</v>
      </c>
      <c r="B9" s="4">
        <f t="shared" si="7"/>
        <v>520.83333333333337</v>
      </c>
      <c r="C9" s="4">
        <f t="shared" si="8"/>
        <v>625</v>
      </c>
      <c r="D9" s="4">
        <f t="shared" si="9"/>
        <v>750</v>
      </c>
      <c r="E9" s="5">
        <f t="shared" si="10"/>
        <v>6700000</v>
      </c>
      <c r="F9" s="10">
        <f t="shared" si="11"/>
        <v>12864</v>
      </c>
      <c r="G9" s="10">
        <f t="shared" si="12"/>
        <v>10720</v>
      </c>
      <c r="H9" s="10">
        <f t="shared" si="13"/>
        <v>8933</v>
      </c>
      <c r="I9" s="4" t="e">
        <f>#REF!</f>
        <v>#REF!</v>
      </c>
      <c r="J9" s="4">
        <v>0</v>
      </c>
      <c r="O9">
        <v>750</v>
      </c>
      <c r="P9">
        <f>O9/1.2</f>
        <v>625</v>
      </c>
      <c r="Q9">
        <f>P9/1.2</f>
        <v>520.83333333333337</v>
      </c>
      <c r="R9" s="2">
        <v>6700000</v>
      </c>
      <c r="T9" s="8"/>
    </row>
    <row r="10" spans="1:20" x14ac:dyDescent="0.25">
      <c r="A10" s="4">
        <f t="shared" si="6"/>
        <v>0</v>
      </c>
      <c r="B10" s="4">
        <f t="shared" si="7"/>
        <v>458.33333333333337</v>
      </c>
      <c r="C10" s="4">
        <f t="shared" si="8"/>
        <v>550</v>
      </c>
      <c r="D10" s="4">
        <f t="shared" si="9"/>
        <v>660</v>
      </c>
      <c r="E10" s="5">
        <f t="shared" si="10"/>
        <v>5929000</v>
      </c>
      <c r="F10" s="10">
        <f t="shared" si="11"/>
        <v>12936</v>
      </c>
      <c r="G10" s="10">
        <f t="shared" si="12"/>
        <v>10780</v>
      </c>
      <c r="H10" s="10">
        <f t="shared" si="13"/>
        <v>8983</v>
      </c>
      <c r="I10" s="4" t="e">
        <f>#REF!</f>
        <v>#REF!</v>
      </c>
      <c r="J10" s="4">
        <v>0</v>
      </c>
      <c r="O10">
        <f t="shared" ref="O10" si="19">P10*1.2</f>
        <v>660</v>
      </c>
      <c r="P10">
        <v>550</v>
      </c>
      <c r="Q10">
        <f>P10/1.2</f>
        <v>458.33333333333337</v>
      </c>
      <c r="R10" s="2">
        <v>5929000</v>
      </c>
      <c r="T10" s="8"/>
    </row>
    <row r="11" spans="1:20" s="44" customFormat="1" x14ac:dyDescent="0.25">
      <c r="A11" s="42">
        <f t="shared" si="6"/>
        <v>0</v>
      </c>
      <c r="B11" s="42">
        <f t="shared" si="7"/>
        <v>487</v>
      </c>
      <c r="C11" s="42">
        <f t="shared" si="8"/>
        <v>584.4</v>
      </c>
      <c r="D11" s="42">
        <f t="shared" si="9"/>
        <v>701.28</v>
      </c>
      <c r="E11" s="43">
        <f t="shared" si="10"/>
        <v>9000000</v>
      </c>
      <c r="F11" s="42">
        <f t="shared" si="11"/>
        <v>18480</v>
      </c>
      <c r="G11" s="42">
        <f t="shared" si="12"/>
        <v>15400</v>
      </c>
      <c r="H11" s="42">
        <f t="shared" si="13"/>
        <v>12834</v>
      </c>
      <c r="I11" s="42" t="e">
        <f>#REF!</f>
        <v>#REF!</v>
      </c>
      <c r="J11" s="42">
        <v>0</v>
      </c>
      <c r="O11" s="44">
        <f t="shared" ref="O11:P11" si="20">P11*1.2</f>
        <v>701.28</v>
      </c>
      <c r="P11" s="44">
        <f t="shared" si="20"/>
        <v>584.4</v>
      </c>
      <c r="Q11" s="44">
        <v>487</v>
      </c>
      <c r="R11" s="45">
        <v>9000000</v>
      </c>
      <c r="S11" s="44" t="s">
        <v>38</v>
      </c>
    </row>
    <row r="12" spans="1:20" s="44" customFormat="1" x14ac:dyDescent="0.25">
      <c r="A12" s="42">
        <f t="shared" si="6"/>
        <v>0</v>
      </c>
      <c r="B12" s="42">
        <f t="shared" si="7"/>
        <v>462.5</v>
      </c>
      <c r="C12" s="42">
        <f t="shared" si="8"/>
        <v>555</v>
      </c>
      <c r="D12" s="42">
        <f t="shared" si="9"/>
        <v>666</v>
      </c>
      <c r="E12" s="43">
        <f t="shared" si="10"/>
        <v>7500000</v>
      </c>
      <c r="F12" s="42">
        <f t="shared" si="11"/>
        <v>16216</v>
      </c>
      <c r="G12" s="42">
        <f t="shared" si="12"/>
        <v>13514</v>
      </c>
      <c r="H12" s="42">
        <f t="shared" si="13"/>
        <v>11261</v>
      </c>
      <c r="I12" s="42" t="e">
        <f>#REF!</f>
        <v>#REF!</v>
      </c>
      <c r="J12" s="42">
        <v>0</v>
      </c>
      <c r="O12" s="44">
        <f t="shared" ref="O12" si="21">P12*1.2</f>
        <v>666</v>
      </c>
      <c r="P12" s="44">
        <v>555</v>
      </c>
      <c r="Q12" s="44">
        <f>P12/1.2</f>
        <v>462.5</v>
      </c>
      <c r="R12" s="45">
        <v>7500000</v>
      </c>
      <c r="S12" s="44" t="s">
        <v>38</v>
      </c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22">P13*1.2</f>
        <v>0</v>
      </c>
      <c r="P13">
        <f t="shared" si="22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23">P14*1.2</f>
        <v>0</v>
      </c>
      <c r="P14">
        <f t="shared" si="23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7" si="24">P15*1.2</f>
        <v>0</v>
      </c>
      <c r="P15">
        <f t="shared" si="24"/>
        <v>0</v>
      </c>
      <c r="Q15">
        <v>0</v>
      </c>
      <c r="R15" s="2">
        <v>0</v>
      </c>
      <c r="T15" s="8"/>
    </row>
    <row r="16" spans="1:20" x14ac:dyDescent="0.25">
      <c r="A16" s="4">
        <f t="shared" ref="A16:A18" si="25">N16</f>
        <v>0</v>
      </c>
      <c r="B16" s="4">
        <f t="shared" ref="B16:B18" si="26">Q16</f>
        <v>0</v>
      </c>
      <c r="C16" s="4">
        <f t="shared" ref="C16:C18" si="27">B16*1.2</f>
        <v>0</v>
      </c>
      <c r="D16" s="4">
        <f t="shared" ref="D16:D18" si="28">C16*1.2</f>
        <v>0</v>
      </c>
      <c r="E16" s="5">
        <f t="shared" ref="E16:E18" si="29">R16</f>
        <v>0</v>
      </c>
      <c r="F16" s="10" t="e">
        <f t="shared" ref="F16:F18" si="30">ROUND((E16/B16),0)</f>
        <v>#DIV/0!</v>
      </c>
      <c r="G16" s="10" t="e">
        <f t="shared" ref="G16:G18" si="31">ROUND((E16/C16),0)</f>
        <v>#DIV/0!</v>
      </c>
      <c r="H16" s="10" t="e">
        <f t="shared" ref="H16:H18" si="32">ROUND((E16/D16),0)</f>
        <v>#DIV/0!</v>
      </c>
      <c r="I16" s="4" t="e">
        <f>#REF!</f>
        <v>#REF!</v>
      </c>
      <c r="J16" s="4">
        <v>0</v>
      </c>
      <c r="O16">
        <f t="shared" si="24"/>
        <v>0</v>
      </c>
      <c r="P16">
        <f t="shared" si="24"/>
        <v>0</v>
      </c>
      <c r="Q16">
        <v>0</v>
      </c>
      <c r="R16" s="2">
        <v>0</v>
      </c>
    </row>
    <row r="17" spans="1:25" x14ac:dyDescent="0.25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10" t="e">
        <f t="shared" si="30"/>
        <v>#DIV/0!</v>
      </c>
      <c r="G17" s="10" t="e">
        <f t="shared" si="31"/>
        <v>#DIV/0!</v>
      </c>
      <c r="H17" s="10" t="e">
        <f t="shared" si="32"/>
        <v>#DIV/0!</v>
      </c>
      <c r="I17" s="4" t="e">
        <f>#REF!</f>
        <v>#REF!</v>
      </c>
      <c r="J17" s="4">
        <v>0</v>
      </c>
      <c r="O17">
        <f t="shared" si="24"/>
        <v>0</v>
      </c>
      <c r="P17">
        <f t="shared" si="24"/>
        <v>0</v>
      </c>
      <c r="Q17">
        <v>0</v>
      </c>
      <c r="R17" s="2">
        <v>0</v>
      </c>
    </row>
    <row r="18" spans="1:25" x14ac:dyDescent="0.25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10" t="e">
        <f t="shared" si="30"/>
        <v>#DIV/0!</v>
      </c>
      <c r="G18" s="10" t="e">
        <f t="shared" si="31"/>
        <v>#DIV/0!</v>
      </c>
      <c r="H18" s="10" t="e">
        <f t="shared" si="32"/>
        <v>#DIV/0!</v>
      </c>
      <c r="I18" s="4" t="e">
        <f>#REF!</f>
        <v>#REF!</v>
      </c>
      <c r="J18" s="4">
        <v>0</v>
      </c>
      <c r="O18">
        <f t="shared" ref="O18" si="33">P18*1.2</f>
        <v>0</v>
      </c>
      <c r="P18">
        <f t="shared" ref="P18" si="34">Q18*1.2</f>
        <v>0</v>
      </c>
      <c r="Q18">
        <v>0</v>
      </c>
      <c r="R18" s="2">
        <v>0</v>
      </c>
    </row>
    <row r="19" spans="1:25" ht="15.75" x14ac:dyDescent="0.25">
      <c r="U19" s="18" t="s">
        <v>13</v>
      </c>
      <c r="V19" s="19"/>
      <c r="W19" s="20">
        <v>14500</v>
      </c>
      <c r="X19" s="21" t="s">
        <v>14</v>
      </c>
    </row>
    <row r="20" spans="1:25" ht="38.25" customHeight="1" x14ac:dyDescent="0.25">
      <c r="S20" s="11"/>
      <c r="T20" s="11"/>
      <c r="U20" s="22" t="s">
        <v>15</v>
      </c>
      <c r="V20" s="19"/>
      <c r="W20" s="20">
        <v>2500</v>
      </c>
      <c r="X20" s="23"/>
    </row>
    <row r="21" spans="1:25" ht="15.75" x14ac:dyDescent="0.25">
      <c r="S21" s="11"/>
      <c r="T21" s="11"/>
      <c r="U21" s="18" t="s">
        <v>16</v>
      </c>
      <c r="V21" s="19"/>
      <c r="W21" s="20">
        <f>W19-W20</f>
        <v>12000</v>
      </c>
      <c r="X21" s="23"/>
    </row>
    <row r="22" spans="1:25" ht="15.75" x14ac:dyDescent="0.25">
      <c r="G22" s="6"/>
      <c r="H22" s="6"/>
      <c r="S22" s="11"/>
      <c r="T22" s="11"/>
      <c r="U22" s="18" t="s">
        <v>17</v>
      </c>
      <c r="V22" s="19"/>
      <c r="W22" s="20">
        <f>W20</f>
        <v>2500</v>
      </c>
      <c r="X22" s="23"/>
    </row>
    <row r="23" spans="1:25" ht="15.75" x14ac:dyDescent="0.25">
      <c r="S23" s="11"/>
      <c r="T23" s="11"/>
      <c r="U23" s="18" t="s">
        <v>18</v>
      </c>
      <c r="V23" s="24"/>
      <c r="W23" s="25">
        <f>X23-X24</f>
        <v>13</v>
      </c>
      <c r="X23" s="26">
        <v>2023</v>
      </c>
    </row>
    <row r="24" spans="1:25" ht="15.75" x14ac:dyDescent="0.25">
      <c r="S24" s="11"/>
      <c r="T24" s="11"/>
      <c r="U24" s="18" t="s">
        <v>19</v>
      </c>
      <c r="V24" s="24"/>
      <c r="W24" s="25">
        <f>W25-W23</f>
        <v>47</v>
      </c>
      <c r="X24" s="25">
        <v>2010</v>
      </c>
      <c r="Y24" t="s">
        <v>41</v>
      </c>
    </row>
    <row r="25" spans="1:25" ht="15.75" x14ac:dyDescent="0.25">
      <c r="S25" s="11"/>
      <c r="T25" s="11"/>
      <c r="U25" s="18" t="s">
        <v>20</v>
      </c>
      <c r="V25" s="24"/>
      <c r="W25" s="25">
        <v>60</v>
      </c>
      <c r="X25" s="25"/>
    </row>
    <row r="26" spans="1:25" ht="39" customHeight="1" x14ac:dyDescent="0.25">
      <c r="P26" s="47" t="s">
        <v>39</v>
      </c>
      <c r="Q26" s="47"/>
      <c r="R26" s="47"/>
      <c r="S26" s="47"/>
      <c r="U26" s="22" t="s">
        <v>21</v>
      </c>
      <c r="V26" s="24"/>
      <c r="W26" s="25">
        <f>90*W23/W25</f>
        <v>19.5</v>
      </c>
      <c r="X26" s="25"/>
    </row>
    <row r="27" spans="1:25" ht="15.75" x14ac:dyDescent="0.25">
      <c r="U27" s="18"/>
      <c r="V27" s="27"/>
      <c r="W27" s="28">
        <f>W26%</f>
        <v>0.19500000000000001</v>
      </c>
      <c r="X27" s="28"/>
    </row>
    <row r="28" spans="1:25" ht="15.75" x14ac:dyDescent="0.25">
      <c r="P28" s="15" t="s">
        <v>33</v>
      </c>
      <c r="Q28" s="15" t="s">
        <v>34</v>
      </c>
      <c r="R28" s="15" t="s">
        <v>35</v>
      </c>
      <c r="S28" s="15" t="s">
        <v>36</v>
      </c>
      <c r="T28" s="13"/>
      <c r="U28" s="18" t="s">
        <v>22</v>
      </c>
      <c r="V28" s="19"/>
      <c r="W28" s="20">
        <f>W22*W27</f>
        <v>487.5</v>
      </c>
      <c r="X28" s="23"/>
    </row>
    <row r="29" spans="1:25" ht="15.75" x14ac:dyDescent="0.25">
      <c r="P29">
        <v>508</v>
      </c>
      <c r="Q29">
        <f>W34</f>
        <v>644</v>
      </c>
      <c r="R29" s="16">
        <f>W32</f>
        <v>14012.5</v>
      </c>
      <c r="S29" s="16">
        <f>R29*Q29</f>
        <v>9024050</v>
      </c>
      <c r="U29" s="18" t="s">
        <v>23</v>
      </c>
      <c r="V29" s="19"/>
      <c r="W29" s="20">
        <f>W22-W28</f>
        <v>2012.5</v>
      </c>
      <c r="X29" s="23"/>
    </row>
    <row r="30" spans="1:25" ht="15.75" x14ac:dyDescent="0.25">
      <c r="R30" s="6" t="s">
        <v>40</v>
      </c>
      <c r="S30" s="17">
        <f>SUM(S29:S29)</f>
        <v>9024050</v>
      </c>
      <c r="U30" s="18" t="s">
        <v>16</v>
      </c>
      <c r="V30" s="19"/>
      <c r="W30" s="20">
        <f>W21</f>
        <v>12000</v>
      </c>
      <c r="X30" s="23"/>
    </row>
    <row r="31" spans="1:25" ht="15.75" x14ac:dyDescent="0.25">
      <c r="R31" s="6" t="s">
        <v>26</v>
      </c>
      <c r="S31" s="17">
        <f>S30*90%</f>
        <v>8121645</v>
      </c>
      <c r="U31" s="24"/>
      <c r="V31" s="19"/>
      <c r="W31" s="20"/>
      <c r="X31" s="23"/>
    </row>
    <row r="32" spans="1:25" ht="15.75" x14ac:dyDescent="0.25">
      <c r="R32" s="6" t="s">
        <v>37</v>
      </c>
      <c r="S32" s="17">
        <f>S30*80%</f>
        <v>7219240</v>
      </c>
      <c r="U32" s="29" t="s">
        <v>24</v>
      </c>
      <c r="V32" s="30"/>
      <c r="W32" s="21">
        <f>W30+W29</f>
        <v>14012.5</v>
      </c>
      <c r="X32" s="23"/>
    </row>
    <row r="33" spans="15:24" ht="15.75" x14ac:dyDescent="0.25">
      <c r="S33" s="11"/>
      <c r="T33" s="11"/>
      <c r="U33" s="24"/>
      <c r="V33" s="24"/>
      <c r="W33" s="25"/>
      <c r="X33" s="25"/>
    </row>
    <row r="34" spans="15:24" ht="15.75" x14ac:dyDescent="0.25">
      <c r="S34" s="11"/>
      <c r="T34" s="11"/>
      <c r="U34" s="29" t="s">
        <v>25</v>
      </c>
      <c r="V34" s="31"/>
      <c r="W34" s="26">
        <v>644</v>
      </c>
      <c r="X34" s="25"/>
    </row>
    <row r="35" spans="15:24" ht="15.75" x14ac:dyDescent="0.25">
      <c r="P35" s="14" t="s">
        <v>32</v>
      </c>
      <c r="S35" s="11"/>
      <c r="T35" s="12"/>
      <c r="U35" s="18" t="s">
        <v>40</v>
      </c>
      <c r="V35" s="32"/>
      <c r="W35" s="33">
        <f>W32*W34+X36</f>
        <v>9024050</v>
      </c>
      <c r="X35" s="34"/>
    </row>
    <row r="36" spans="15:24" ht="15.75" x14ac:dyDescent="0.25">
      <c r="S36" s="12"/>
      <c r="T36" s="11"/>
      <c r="U36" s="18" t="s">
        <v>26</v>
      </c>
      <c r="V36" s="24"/>
      <c r="W36" s="35">
        <f>W35*0.9</f>
        <v>8121645</v>
      </c>
      <c r="X36" s="36"/>
    </row>
    <row r="37" spans="15:24" ht="15.75" x14ac:dyDescent="0.25">
      <c r="S37" s="11"/>
      <c r="T37" s="11"/>
      <c r="U37" s="18" t="s">
        <v>27</v>
      </c>
      <c r="V37" s="24"/>
      <c r="W37" s="35">
        <f>W35*0.8</f>
        <v>7219240</v>
      </c>
      <c r="X37" s="35"/>
    </row>
    <row r="38" spans="15:24" ht="15.75" x14ac:dyDescent="0.25">
      <c r="O38" s="11"/>
      <c r="P38" s="11"/>
      <c r="Q38" s="11"/>
      <c r="R38" s="11"/>
      <c r="S38" s="11"/>
      <c r="T38" s="11"/>
      <c r="U38" s="18"/>
      <c r="V38" s="24"/>
      <c r="W38" s="37"/>
      <c r="X38" s="25"/>
    </row>
    <row r="39" spans="15:24" ht="15.75" x14ac:dyDescent="0.25">
      <c r="U39" s="38" t="s">
        <v>28</v>
      </c>
      <c r="V39" s="39"/>
      <c r="W39" s="40">
        <f>W20*W34</f>
        <v>1610000</v>
      </c>
      <c r="X39" s="40"/>
    </row>
    <row r="40" spans="15:24" ht="15.75" x14ac:dyDescent="0.25">
      <c r="U40" s="18" t="s">
        <v>29</v>
      </c>
      <c r="V40" s="24"/>
      <c r="W40" s="37"/>
      <c r="X40" s="37"/>
    </row>
    <row r="41" spans="15:24" ht="15.75" x14ac:dyDescent="0.25">
      <c r="U41" s="41" t="s">
        <v>30</v>
      </c>
      <c r="V41" s="37"/>
      <c r="W41" s="35">
        <f>W35*0.025/12</f>
        <v>18800.104166666668</v>
      </c>
      <c r="X41" s="35"/>
    </row>
  </sheetData>
  <mergeCells count="2">
    <mergeCell ref="A8:R8"/>
    <mergeCell ref="P26:S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2023-12-15T09:19:29Z</dcterms:modified>
</cp:coreProperties>
</file>