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632EE381-806C-4168-BF38-C89127AF588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  <sheet name="Sheet5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" i="1" l="1"/>
  <c r="I7" i="1"/>
  <c r="I8" i="1"/>
  <c r="D18" i="1"/>
  <c r="O7" i="1"/>
  <c r="G7" i="1"/>
  <c r="I6" i="1"/>
  <c r="H6" i="1"/>
  <c r="G6" i="1"/>
  <c r="F9" i="1"/>
  <c r="J4" i="1"/>
  <c r="G37" i="1"/>
  <c r="H37" i="1" s="1"/>
  <c r="D37" i="1"/>
  <c r="I35" i="1" l="1"/>
  <c r="J35" i="1" s="1"/>
  <c r="B10" i="1"/>
  <c r="G36" i="1"/>
  <c r="H36" i="1" s="1"/>
  <c r="D36" i="1"/>
  <c r="G35" i="1"/>
  <c r="H27" i="1" l="1"/>
  <c r="J5" i="1" l="1"/>
  <c r="H26" i="1"/>
  <c r="H25" i="1"/>
  <c r="B8" i="1" l="1"/>
  <c r="G25" i="1" l="1"/>
  <c r="G26" i="1" l="1"/>
  <c r="G27" i="1"/>
  <c r="G28" i="1"/>
  <c r="H28" i="1"/>
  <c r="G29" i="1"/>
  <c r="H29" i="1"/>
  <c r="G30" i="1"/>
  <c r="H30" i="1"/>
  <c r="G31" i="1"/>
  <c r="H31" i="1"/>
  <c r="G33" i="1"/>
  <c r="G34" i="1"/>
  <c r="H35" i="1"/>
  <c r="H34" i="1" l="1"/>
  <c r="H33" i="1"/>
  <c r="D34" i="1" l="1"/>
  <c r="I30" i="1" l="1"/>
  <c r="I29" i="1"/>
  <c r="I31" i="1"/>
  <c r="D35" i="1" l="1"/>
  <c r="D33" i="1" l="1"/>
  <c r="I26" i="1"/>
  <c r="I27" i="1"/>
  <c r="I28" i="1"/>
  <c r="H3" i="1" l="1"/>
  <c r="B5" i="1" l="1"/>
  <c r="B11" i="1" l="1"/>
  <c r="B6" i="1"/>
  <c r="B14" i="1"/>
  <c r="B12" i="1" l="1"/>
  <c r="B13" i="1" s="1"/>
  <c r="B15" i="1" s="1"/>
  <c r="B17" i="1" l="1"/>
  <c r="C15" i="1"/>
  <c r="C17" i="1" s="1"/>
  <c r="D17" i="1" l="1"/>
  <c r="D19" i="1" s="1"/>
</calcChain>
</file>

<file path=xl/sharedStrings.xml><?xml version="1.0" encoding="utf-8"?>
<sst xmlns="http://schemas.openxmlformats.org/spreadsheetml/2006/main" count="37" uniqueCount="33">
  <si>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</si>
  <si>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</si>
  <si>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</si>
  <si>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</si>
  <si>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</si>
  <si>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</si>
  <si>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</si>
  <si>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</si>
  <si>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</si>
  <si>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</si>
  <si>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</si>
  <si>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</si>
  <si>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</si>
  <si>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</si>
  <si>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</si>
  <si>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</si>
  <si>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</si>
  <si>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</si>
  <si>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</si>
  <si>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</si>
  <si>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</si>
  <si>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</si>
  <si>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</si>
  <si>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</si>
  <si>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</si>
  <si>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</si>
  <si>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Carpet area</t>
  </si>
  <si>
    <t>FB</t>
  </si>
  <si>
    <t>Open Terrace</t>
  </si>
  <si>
    <t>Flat Value</t>
  </si>
  <si>
    <t>Terrace Value</t>
  </si>
  <si>
    <t>Total Value</t>
  </si>
  <si>
    <t>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</si>
</sst>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43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43" fontId="14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0" fontId="14" fillId="2" borderId="1" xfId="0" applyFont="1" applyFill="1" applyBorder="1"/>
    <xf numFmtId="0" fontId="12" fillId="2" borderId="1" xfId="0" applyFont="1" applyFill="1" applyBorder="1"/>
    <xf numFmtId="0" fontId="0" fillId="3" borderId="0" xfId="0" applyFill="1"/>
    <xf numFmtId="0" fontId="0" fillId="0" borderId="0" xfId="0" applyAlignment="1">
      <alignment wrapText="1"/>
    </xf>
    <xf numFmtId="2" fontId="0" fillId="0" borderId="0" xfId="1" applyNumberFormat="1" applyFont="1" applyBorder="1"/>
    <xf numFmtId="43" fontId="0" fillId="0" borderId="0" xfId="1" applyFont="1" applyBorder="1"/>
    <xf numFmtId="0" fontId="7" fillId="4" borderId="0" xfId="0" applyFont="1" applyFill="1"/>
    <xf numFmtId="0" fontId="0" fillId="4" borderId="0" xfId="0" applyFill="1"/>
    <xf numFmtId="164" fontId="0" fillId="0" borderId="0" xfId="0" applyNumberFormat="1"/>
    <xf numFmtId="43" fontId="12" fillId="2" borderId="1" xfId="0" applyNumberFormat="1" applyFont="1" applyFill="1" applyBorder="1"/>
    <xf numFmtId="43" fontId="14" fillId="0" borderId="10" xfId="0" applyNumberFormat="1" applyFont="1" applyBorder="1"/>
    <xf numFmtId="0" fontId="2" fillId="0" borderId="0" xfId="0" applyFont="1"/>
    <xf numFmtId="10" fontId="2" fillId="0" borderId="0" xfId="0" applyNumberFormat="1" applyFont="1"/>
    <xf numFmtId="164" fontId="5" fillId="0" borderId="0" xfId="0" applyNumberFormat="1" applyFont="1"/>
    <xf numFmtId="43" fontId="14" fillId="2" borderId="1" xfId="0" applyNumberFormat="1" applyFont="1" applyFill="1" applyBorder="1"/>
    <xf numFmtId="0" fontId="1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43" fontId="12" fillId="0" borderId="1" xfId="1" applyFont="1" applyFill="1" applyBorder="1" applyAlignment="1">
      <alignment wrapText="1"/>
    </xf>
    <xf numFmtId="43" fontId="12" fillId="0" borderId="1" xfId="1" applyFont="1" applyFill="1" applyBorder="1"/>
    <xf numFmtId="10" fontId="11" fillId="0" borderId="1" xfId="1" applyNumberFormat="1" applyFont="1" applyBorder="1"/>
    <xf numFmtId="43" fontId="3" fillId="0" borderId="0" xfId="0" applyNumberFormat="1" applyFont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554484</xdr:colOff>
      <xdr:row>45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588A78-6EE0-CFFF-C244-0FABEE30D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75284" cy="862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134305</xdr:colOff>
      <xdr:row>40</xdr:row>
      <xdr:rowOff>115380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ECB4D2-7751-7B6F-D8B8-EB3C02581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39905" cy="7735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9525</xdr:rowOff>
    </xdr:from>
    <xdr:to>
      <xdr:col>21</xdr:col>
      <xdr:colOff>449524</xdr:colOff>
      <xdr:row>101</xdr:row>
      <xdr:rowOff>153590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60E854-FD9F-561E-FAAF-A939E0C3C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868025"/>
          <a:ext cx="13251124" cy="8526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154208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17C78A-DC6B-EB4E-B41A-AA6FD0B4D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5808" cy="8811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545128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110346-6A5C-8A8C-4F14-B520C7E0C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85128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G17" sqref="G17"/>
    </sheetView>
  </sheetViews>
  <sheetFormatPr defaultRowHeight="15" x14ac:dyDescent="0.25"/>
  <cols>
    <col min="1" max="1" width="21.7109375" bestFit="1" customWidth="1"/>
    <col min="2" max="2" width="18.140625" style="14" bestFit="1" customWidth="1"/>
    <col min="3" max="3" width="15.5703125" style="14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3"/>
      <c r="C1" s="19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26"/>
      <c r="B2" s="56" t="s">
        <v>29</v>
      </c>
      <c r="C2" s="56" t="s">
        <v>30</v>
      </c>
      <c r="D2" s="57" t="s">
        <v>31</v>
      </c>
      <c r="E2" s="14"/>
      <c r="F2" t="s">
        <v>13</v>
      </c>
      <c r="I2" s="5"/>
      <c r="L2" s="4"/>
      <c r="O2" s="5"/>
    </row>
    <row r="3" spans="1:15" ht="16.5" x14ac:dyDescent="0.3">
      <c r="A3" s="26" t="s">
        <v>0</v>
      </c>
      <c r="B3" s="34">
        <v>11700</v>
      </c>
      <c r="C3" s="34"/>
      <c r="D3" s="27"/>
      <c r="E3" s="11"/>
      <c r="F3">
        <v>2019</v>
      </c>
      <c r="G3" s="6">
        <v>2023</v>
      </c>
      <c r="H3" s="7">
        <f>G3-F3</f>
        <v>4</v>
      </c>
      <c r="I3" s="5"/>
      <c r="J3">
        <v>30250</v>
      </c>
      <c r="L3" s="4"/>
      <c r="M3" s="6"/>
      <c r="N3" s="7"/>
      <c r="O3" s="5"/>
    </row>
    <row r="4" spans="1:15" ht="33" x14ac:dyDescent="0.3">
      <c r="A4" s="28" t="s">
        <v>1</v>
      </c>
      <c r="B4" s="34">
        <v>2700</v>
      </c>
      <c r="C4" s="34"/>
      <c r="D4" s="27"/>
      <c r="E4" s="11"/>
      <c r="F4" s="44"/>
      <c r="G4" s="6"/>
      <c r="H4" s="7"/>
      <c r="I4" s="5"/>
      <c r="J4">
        <f>J3/100*115</f>
        <v>34787.5</v>
      </c>
      <c r="L4" s="8"/>
      <c r="M4" s="6"/>
      <c r="N4" s="7"/>
      <c r="O4" s="5"/>
    </row>
    <row r="5" spans="1:15" ht="16.5" x14ac:dyDescent="0.3">
      <c r="A5" s="26" t="s">
        <v>2</v>
      </c>
      <c r="B5" s="34">
        <f>B3-B4</f>
        <v>9000</v>
      </c>
      <c r="C5" s="58"/>
      <c r="D5" s="16"/>
      <c r="F5" t="s">
        <v>23</v>
      </c>
      <c r="G5" s="27" t="s">
        <v>25</v>
      </c>
      <c r="I5" s="5"/>
      <c r="J5">
        <f>J4/10.764</f>
        <v>3231.8376068376069</v>
      </c>
      <c r="L5" s="4"/>
      <c r="M5" s="6"/>
      <c r="N5" s="7"/>
      <c r="O5" s="5"/>
    </row>
    <row r="6" spans="1:15" ht="16.5" x14ac:dyDescent="0.3">
      <c r="A6" s="26" t="s">
        <v>3</v>
      </c>
      <c r="B6" s="34">
        <f>B4</f>
        <v>2700</v>
      </c>
      <c r="C6" s="59"/>
      <c r="D6" s="16"/>
      <c r="E6" s="11" t="s">
        <v>26</v>
      </c>
      <c r="F6" s="11">
        <v>373</v>
      </c>
      <c r="G6" s="11">
        <f>46.38*10.764</f>
        <v>499.23432000000003</v>
      </c>
      <c r="H6" s="27">
        <f>G6/F6</f>
        <v>1.3384298123324398</v>
      </c>
      <c r="I6" s="37">
        <f>373+43</f>
        <v>416</v>
      </c>
      <c r="J6" s="15"/>
      <c r="L6" s="4"/>
      <c r="M6" s="6"/>
      <c r="N6" s="7"/>
      <c r="O6" s="5">
        <v>60</v>
      </c>
    </row>
    <row r="7" spans="1:15" ht="16.5" x14ac:dyDescent="0.3">
      <c r="A7" s="26" t="s">
        <v>4</v>
      </c>
      <c r="B7" s="29">
        <v>0</v>
      </c>
      <c r="C7" s="29"/>
      <c r="D7" s="18"/>
      <c r="E7" s="11" t="s">
        <v>27</v>
      </c>
      <c r="F7" s="11">
        <v>43</v>
      </c>
      <c r="G7" s="11">
        <f>49.72*10.764</f>
        <v>535.18607999999995</v>
      </c>
      <c r="H7" s="18"/>
      <c r="I7" s="51">
        <f>I6*1.2</f>
        <v>499.2</v>
      </c>
      <c r="J7" s="15"/>
      <c r="M7" s="61"/>
      <c r="N7" s="52"/>
      <c r="O7" s="5">
        <f>O6*40%</f>
        <v>24</v>
      </c>
    </row>
    <row r="8" spans="1:15" ht="16.5" x14ac:dyDescent="0.3">
      <c r="A8" s="26" t="s">
        <v>5</v>
      </c>
      <c r="B8" s="29">
        <f>B9-B7</f>
        <v>60</v>
      </c>
      <c r="C8" s="29"/>
      <c r="D8" s="18"/>
      <c r="E8" t="s">
        <v>28</v>
      </c>
      <c r="F8" s="11">
        <v>60</v>
      </c>
      <c r="G8" s="36"/>
      <c r="H8" s="39"/>
      <c r="I8" s="62">
        <f>I7+24</f>
        <v>523.20000000000005</v>
      </c>
      <c r="J8" s="15"/>
      <c r="M8" s="61"/>
      <c r="N8" s="52"/>
      <c r="O8" s="5"/>
    </row>
    <row r="9" spans="1:15" ht="16.5" x14ac:dyDescent="0.3">
      <c r="A9" s="26" t="s">
        <v>6</v>
      </c>
      <c r="B9" s="29">
        <v>60</v>
      </c>
      <c r="C9" s="29"/>
      <c r="D9" s="16"/>
      <c r="F9" s="22">
        <f>SUM(F6:F8)</f>
        <v>476</v>
      </c>
      <c r="G9" s="30"/>
      <c r="H9" s="38"/>
      <c r="I9" s="62"/>
      <c r="J9" s="15"/>
      <c r="K9" s="13"/>
      <c r="L9" s="13"/>
      <c r="M9" s="12"/>
      <c r="N9" s="52"/>
      <c r="O9" s="5"/>
    </row>
    <row r="10" spans="1:15" ht="33" x14ac:dyDescent="0.3">
      <c r="A10" s="28" t="s">
        <v>7</v>
      </c>
      <c r="B10" s="29">
        <f>90*B7/B9</f>
        <v>0</v>
      </c>
      <c r="C10" s="29"/>
      <c r="D10" s="16"/>
      <c r="F10" s="11"/>
      <c r="G10" s="30"/>
      <c r="H10" s="38"/>
      <c r="I10" s="15"/>
      <c r="J10" s="15"/>
      <c r="K10" s="13"/>
      <c r="L10" s="13"/>
      <c r="M10" s="12"/>
      <c r="N10" s="52"/>
      <c r="O10" s="5"/>
    </row>
    <row r="11" spans="1:15" ht="16.5" x14ac:dyDescent="0.3">
      <c r="A11" s="26"/>
      <c r="B11" s="35">
        <f>B10%</f>
        <v>0</v>
      </c>
      <c r="C11" s="35"/>
      <c r="D11" s="60"/>
      <c r="E11" s="45"/>
      <c r="F11" s="11" t="s">
        <v>24</v>
      </c>
      <c r="G11" s="30" t="s">
        <v>27</v>
      </c>
      <c r="H11" s="40" t="s">
        <v>32</v>
      </c>
      <c r="I11" s="15"/>
      <c r="J11" s="15"/>
      <c r="K11" s="13"/>
      <c r="L11" s="13"/>
      <c r="M11" s="12"/>
      <c r="N11" s="53"/>
      <c r="O11" s="5"/>
    </row>
    <row r="12" spans="1:15" ht="16.5" x14ac:dyDescent="0.3">
      <c r="A12" s="26" t="s">
        <v>8</v>
      </c>
      <c r="B12" s="34">
        <f>B6*B11</f>
        <v>0</v>
      </c>
      <c r="C12" s="34"/>
      <c r="D12" s="16"/>
      <c r="E12" s="46"/>
      <c r="F12" s="11">
        <f>126+70+95+10+17+22+7+18</f>
        <v>365</v>
      </c>
      <c r="G12" s="10">
        <v>20</v>
      </c>
      <c r="H12" s="22">
        <v>55</v>
      </c>
      <c r="I12" s="21"/>
      <c r="J12" s="15"/>
      <c r="K12" s="13"/>
      <c r="L12" s="54"/>
      <c r="M12" s="12"/>
      <c r="N12" s="7"/>
      <c r="O12" s="5"/>
    </row>
    <row r="13" spans="1:15" ht="16.5" x14ac:dyDescent="0.3">
      <c r="A13" s="26" t="s">
        <v>9</v>
      </c>
      <c r="B13" s="34">
        <f>B6-B12</f>
        <v>2700</v>
      </c>
      <c r="C13" s="34"/>
      <c r="D13" s="30"/>
      <c r="E13" s="46"/>
      <c r="F13" s="11"/>
      <c r="G13" s="22"/>
      <c r="H13" s="22"/>
      <c r="I13" s="15"/>
      <c r="J13" s="15"/>
      <c r="K13" s="13"/>
      <c r="L13" s="13"/>
      <c r="M13" s="12"/>
      <c r="N13" s="7"/>
      <c r="O13" s="5"/>
    </row>
    <row r="14" spans="1:15" ht="16.5" x14ac:dyDescent="0.3">
      <c r="A14" s="26" t="s">
        <v>2</v>
      </c>
      <c r="B14" s="34">
        <f>B5</f>
        <v>9000</v>
      </c>
      <c r="C14" s="34"/>
      <c r="D14" s="27"/>
      <c r="E14" s="11"/>
      <c r="F14" s="13"/>
      <c r="H14" s="22"/>
      <c r="I14" s="15"/>
      <c r="J14" s="15"/>
      <c r="K14" s="13"/>
      <c r="L14" s="13"/>
      <c r="M14" s="12"/>
      <c r="N14" s="7"/>
      <c r="O14" s="5"/>
    </row>
    <row r="15" spans="1:15" ht="16.5" x14ac:dyDescent="0.3">
      <c r="A15" s="26" t="s">
        <v>10</v>
      </c>
      <c r="B15" s="34">
        <f>B14+B13</f>
        <v>11700</v>
      </c>
      <c r="C15" s="34">
        <f>B15*40%</f>
        <v>4680</v>
      </c>
      <c r="D15" s="27"/>
      <c r="E15" s="11"/>
      <c r="F15" s="13"/>
      <c r="G15" s="23"/>
      <c r="H15" s="22"/>
      <c r="I15" s="13"/>
      <c r="J15" s="13"/>
      <c r="K15" s="13"/>
      <c r="L15" s="13"/>
      <c r="M15" s="12"/>
      <c r="N15" s="7"/>
      <c r="O15" s="5"/>
    </row>
    <row r="16" spans="1:15" ht="16.5" x14ac:dyDescent="0.3">
      <c r="A16" s="41" t="s">
        <v>26</v>
      </c>
      <c r="B16" s="42">
        <v>416</v>
      </c>
      <c r="C16" s="41">
        <v>60</v>
      </c>
      <c r="D16" s="41"/>
      <c r="E16" s="11"/>
      <c r="F16" s="22"/>
      <c r="G16" s="24"/>
      <c r="H16" s="10"/>
      <c r="I16" s="11"/>
      <c r="N16" s="52"/>
      <c r="O16" s="5"/>
    </row>
    <row r="17" spans="1:15" ht="16.5" x14ac:dyDescent="0.3">
      <c r="A17" s="41" t="s">
        <v>11</v>
      </c>
      <c r="B17" s="41">
        <f>B16*B15</f>
        <v>4867200</v>
      </c>
      <c r="C17" s="41">
        <f>C16*C15</f>
        <v>280800</v>
      </c>
      <c r="D17" s="41">
        <f>B17+C17</f>
        <v>5148000</v>
      </c>
      <c r="E17" s="11"/>
      <c r="F17" s="22"/>
      <c r="G17" s="22"/>
      <c r="H17" s="10"/>
      <c r="I17" s="11"/>
      <c r="N17" s="10"/>
      <c r="O17" s="9"/>
    </row>
    <row r="18" spans="1:15" ht="16.5" x14ac:dyDescent="0.3">
      <c r="A18" s="41" t="s">
        <v>12</v>
      </c>
      <c r="B18" s="55"/>
      <c r="C18" s="41"/>
      <c r="D18" s="55">
        <f>B4*535</f>
        <v>1444500</v>
      </c>
      <c r="E18" s="11"/>
      <c r="F18" s="11"/>
      <c r="G18" s="11"/>
    </row>
    <row r="19" spans="1:15" ht="16.5" x14ac:dyDescent="0.3">
      <c r="A19" s="42" t="s">
        <v>16</v>
      </c>
      <c r="B19" s="50"/>
      <c r="C19" s="41"/>
      <c r="D19" s="41">
        <f>D17*0.025/12</f>
        <v>10725</v>
      </c>
      <c r="E19" s="11"/>
      <c r="I19" s="11"/>
      <c r="N19" s="49"/>
    </row>
    <row r="20" spans="1:15" x14ac:dyDescent="0.25">
      <c r="B20" s="20"/>
      <c r="C20" s="20"/>
    </row>
    <row r="21" spans="1:15" x14ac:dyDescent="0.25">
      <c r="B21" s="20"/>
      <c r="C21" s="20"/>
    </row>
    <row r="22" spans="1:15" x14ac:dyDescent="0.25">
      <c r="F22" s="11"/>
    </row>
    <row r="23" spans="1:15" x14ac:dyDescent="0.25">
      <c r="D23" t="s">
        <v>14</v>
      </c>
    </row>
    <row r="24" spans="1:15" x14ac:dyDescent="0.25">
      <c r="B24" s="17" t="s">
        <v>20</v>
      </c>
      <c r="C24" s="17" t="s">
        <v>15</v>
      </c>
      <c r="D24" s="16" t="s">
        <v>21</v>
      </c>
      <c r="E24" s="16"/>
      <c r="F24" s="16" t="s">
        <v>11</v>
      </c>
      <c r="G24" s="16" t="s">
        <v>17</v>
      </c>
      <c r="H24" s="16" t="s">
        <v>18</v>
      </c>
      <c r="I24" s="16" t="s">
        <v>19</v>
      </c>
      <c r="J24" s="16"/>
    </row>
    <row r="25" spans="1:15" ht="17.25" x14ac:dyDescent="0.3">
      <c r="B25" s="17"/>
      <c r="C25" s="17">
        <v>950</v>
      </c>
      <c r="D25" s="16">
        <v>1200</v>
      </c>
      <c r="E25" s="16"/>
      <c r="F25" s="16">
        <v>9500000</v>
      </c>
      <c r="G25" s="18">
        <f t="shared" ref="G25:G31" si="0">F25/C25</f>
        <v>10000</v>
      </c>
      <c r="H25" s="18">
        <f>F25/D25</f>
        <v>7916.666666666667</v>
      </c>
      <c r="I25" s="18"/>
      <c r="J25" s="16"/>
      <c r="K25" s="25"/>
    </row>
    <row r="26" spans="1:15" ht="17.25" x14ac:dyDescent="0.3">
      <c r="B26" s="17"/>
      <c r="C26" s="17"/>
      <c r="D26" s="16">
        <v>660</v>
      </c>
      <c r="E26" s="16"/>
      <c r="F26" s="16">
        <v>4773000</v>
      </c>
      <c r="G26" s="18" t="e">
        <f t="shared" si="0"/>
        <v>#DIV/0!</v>
      </c>
      <c r="H26" s="18">
        <f>F26/D26</f>
        <v>7231.818181818182</v>
      </c>
      <c r="I26" s="18" t="e">
        <f t="shared" ref="I26:I31" si="1">F26/B26</f>
        <v>#DIV/0!</v>
      </c>
      <c r="J26" s="16"/>
      <c r="K26" s="25"/>
    </row>
    <row r="27" spans="1:15" x14ac:dyDescent="0.25">
      <c r="B27" s="17"/>
      <c r="C27" s="17">
        <v>750</v>
      </c>
      <c r="D27" s="16">
        <v>900</v>
      </c>
      <c r="E27" s="16"/>
      <c r="F27" s="16">
        <v>8000000</v>
      </c>
      <c r="G27" s="18">
        <f t="shared" si="0"/>
        <v>10666.666666666666</v>
      </c>
      <c r="H27" s="18">
        <f>F27/D27</f>
        <v>8888.8888888888887</v>
      </c>
      <c r="I27" s="18" t="e">
        <f t="shared" si="1"/>
        <v>#DIV/0!</v>
      </c>
      <c r="J27" s="16"/>
    </row>
    <row r="28" spans="1:15" x14ac:dyDescent="0.25">
      <c r="B28" s="17"/>
      <c r="C28" s="17">
        <v>446</v>
      </c>
      <c r="D28" s="16"/>
      <c r="E28" s="16"/>
      <c r="F28" s="16">
        <v>5000000</v>
      </c>
      <c r="G28" s="18">
        <f t="shared" si="0"/>
        <v>11210.762331838565</v>
      </c>
      <c r="H28" s="18" t="e">
        <f t="shared" ref="H28:H31" si="2">F28/D28</f>
        <v>#DIV/0!</v>
      </c>
      <c r="I28" s="18" t="e">
        <f t="shared" si="1"/>
        <v>#DIV/0!</v>
      </c>
      <c r="J28" s="16"/>
    </row>
    <row r="29" spans="1:15" x14ac:dyDescent="0.25">
      <c r="C29" s="17">
        <v>480</v>
      </c>
      <c r="D29" s="16"/>
      <c r="F29" s="16">
        <v>5200000</v>
      </c>
      <c r="G29" s="32">
        <f t="shared" si="0"/>
        <v>10833.333333333334</v>
      </c>
      <c r="H29" s="18" t="e">
        <f t="shared" si="2"/>
        <v>#DIV/0!</v>
      </c>
      <c r="I29" s="32" t="e">
        <f t="shared" si="1"/>
        <v>#DIV/0!</v>
      </c>
      <c r="J29" s="16"/>
    </row>
    <row r="30" spans="1:15" x14ac:dyDescent="0.25">
      <c r="C30" s="17">
        <v>625</v>
      </c>
      <c r="D30" s="16"/>
      <c r="F30" s="32">
        <v>7600000</v>
      </c>
      <c r="G30" s="32">
        <f t="shared" si="0"/>
        <v>12160</v>
      </c>
      <c r="H30" s="32" t="e">
        <f t="shared" si="2"/>
        <v>#DIV/0!</v>
      </c>
      <c r="I30" s="32" t="e">
        <f t="shared" si="1"/>
        <v>#DIV/0!</v>
      </c>
      <c r="J30" s="16"/>
    </row>
    <row r="31" spans="1:15" x14ac:dyDescent="0.25">
      <c r="D31">
        <v>655</v>
      </c>
      <c r="F31" s="31">
        <v>5000000</v>
      </c>
      <c r="G31" s="32" t="e">
        <f t="shared" si="0"/>
        <v>#DIV/0!</v>
      </c>
      <c r="H31" s="32">
        <f t="shared" si="2"/>
        <v>7633.5877862595416</v>
      </c>
      <c r="I31" s="32" t="e">
        <f t="shared" si="1"/>
        <v>#DIV/0!</v>
      </c>
      <c r="J31" s="16"/>
    </row>
    <row r="32" spans="1:15" x14ac:dyDescent="0.25">
      <c r="B32" s="14" t="s">
        <v>22</v>
      </c>
    </row>
    <row r="33" spans="1:10" x14ac:dyDescent="0.25">
      <c r="B33" s="47">
        <v>552</v>
      </c>
      <c r="C33" s="47">
        <v>5500000</v>
      </c>
      <c r="D33" s="48">
        <f>C33/B33</f>
        <v>9963.7681159420281</v>
      </c>
      <c r="E33">
        <v>385000</v>
      </c>
      <c r="F33">
        <v>30000</v>
      </c>
      <c r="G33">
        <f>F33+E33+C33</f>
        <v>5915000</v>
      </c>
      <c r="H33">
        <f>G33/B33</f>
        <v>10715.579710144928</v>
      </c>
      <c r="I33" s="11"/>
      <c r="J33" s="11"/>
    </row>
    <row r="34" spans="1:10" x14ac:dyDescent="0.25">
      <c r="B34" s="47">
        <v>416</v>
      </c>
      <c r="C34" s="47">
        <v>4625000</v>
      </c>
      <c r="D34" s="43">
        <f>C34/B34</f>
        <v>11117.788461538461</v>
      </c>
      <c r="E34">
        <v>323800</v>
      </c>
      <c r="F34">
        <v>30000</v>
      </c>
      <c r="G34">
        <f>F34+E34+C34</f>
        <v>4978800</v>
      </c>
      <c r="H34">
        <f>G34/B34</f>
        <v>11968.26923076923</v>
      </c>
      <c r="I34" s="11"/>
    </row>
    <row r="35" spans="1:10" x14ac:dyDescent="0.25">
      <c r="B35" s="47"/>
      <c r="D35" s="43" t="e">
        <f>C35/B35</f>
        <v>#DIV/0!</v>
      </c>
      <c r="E35">
        <v>7526000</v>
      </c>
      <c r="F35">
        <v>30000</v>
      </c>
      <c r="G35">
        <f>F35+E35+C35</f>
        <v>7556000</v>
      </c>
      <c r="H35" t="e">
        <f>G35/B35</f>
        <v>#DIV/0!</v>
      </c>
      <c r="I35">
        <f>B35/1.2</f>
        <v>0</v>
      </c>
      <c r="J35" t="e">
        <f>C35/I35</f>
        <v>#DIV/0!</v>
      </c>
    </row>
    <row r="36" spans="1:10" ht="15.75" x14ac:dyDescent="0.25">
      <c r="A36" s="12"/>
      <c r="D36" s="43" t="e">
        <f>C36/B36</f>
        <v>#DIV/0!</v>
      </c>
      <c r="E36">
        <v>4436000</v>
      </c>
      <c r="F36">
        <v>30000</v>
      </c>
      <c r="G36">
        <f>F36+E36+C36</f>
        <v>4466000</v>
      </c>
      <c r="H36" t="e">
        <f>G36/B36</f>
        <v>#DIV/0!</v>
      </c>
    </row>
    <row r="37" spans="1:10" ht="15.75" x14ac:dyDescent="0.25">
      <c r="A37" s="12"/>
      <c r="D37" s="43" t="e">
        <f>C37/B37</f>
        <v>#DIV/0!</v>
      </c>
      <c r="E37">
        <v>3930000</v>
      </c>
      <c r="F37">
        <v>30000</v>
      </c>
      <c r="G37">
        <f>F37+E37+C37</f>
        <v>3960000</v>
      </c>
      <c r="H37" t="e">
        <f>G37/B37</f>
        <v>#DIV/0!</v>
      </c>
    </row>
    <row r="38" spans="1:10" ht="15.75" x14ac:dyDescent="0.25">
      <c r="A38" s="12"/>
    </row>
    <row r="39" spans="1:10" ht="15.75" x14ac:dyDescent="0.25">
      <c r="A39" s="12"/>
    </row>
    <row r="40" spans="1:10" ht="15.75" x14ac:dyDescent="0.25">
      <c r="A40" s="12"/>
    </row>
    <row r="41" spans="1:10" ht="15.75" x14ac:dyDescent="0.25">
      <c r="A41" s="12"/>
    </row>
    <row r="42" spans="1:10" ht="15.75" x14ac:dyDescent="0.25">
      <c r="A42" s="12"/>
    </row>
    <row r="62" spans="4:6" x14ac:dyDescent="0.25">
      <c r="D62" s="11"/>
      <c r="E62" s="11"/>
      <c r="F62" s="1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0" workbookViewId="0">
      <selection activeCell="Z35" sqref="Z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57" workbookViewId="0">
      <selection activeCell="H75" sqref="H7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Y29" sqref="Y29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Same</vt:lpstr>
      <vt:lpstr>Sheet6</vt:lpstr>
      <vt:lpstr>Sheet7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2023-10-25T07:26:31Z</dcterms:modified>
</cp:coreProperties>
</file>