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VISHNU VITTHALRAO POL - BOI\"/>
    </mc:Choice>
  </mc:AlternateContent>
  <xr:revisionPtr revIDLastSave="0" documentId="13_ncr:1_{C85B1C09-7CF5-4813-94DA-444EBDD62BB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7" i="4" l="1"/>
  <c r="P19" i="4" l="1"/>
  <c r="O19" i="4"/>
  <c r="I19" i="4"/>
  <c r="E19" i="4"/>
  <c r="G19" i="4" s="1"/>
  <c r="B19" i="4"/>
  <c r="C19" i="4" s="1"/>
  <c r="D19" i="4" s="1"/>
  <c r="A19" i="4"/>
  <c r="P18" i="4"/>
  <c r="O18" i="4" s="1"/>
  <c r="I18" i="4"/>
  <c r="E18" i="4"/>
  <c r="B18" i="4"/>
  <c r="C18" i="4" s="1"/>
  <c r="D18" i="4" s="1"/>
  <c r="H18" i="4" s="1"/>
  <c r="A18" i="4"/>
  <c r="P17" i="4"/>
  <c r="O17" i="4"/>
  <c r="I17" i="4"/>
  <c r="E17" i="4"/>
  <c r="B17" i="4"/>
  <c r="C17" i="4" s="1"/>
  <c r="A17" i="4"/>
  <c r="W40" i="4"/>
  <c r="W24" i="4"/>
  <c r="W28" i="4" s="1"/>
  <c r="W23" i="4"/>
  <c r="W22" i="4"/>
  <c r="W31" i="4" s="1"/>
  <c r="F18" i="4" l="1"/>
  <c r="H19" i="4"/>
  <c r="W25" i="4"/>
  <c r="D17" i="4"/>
  <c r="H17" i="4" s="1"/>
  <c r="G17" i="4"/>
  <c r="F17" i="4"/>
  <c r="G18" i="4"/>
  <c r="F19" i="4"/>
  <c r="W29" i="4"/>
  <c r="W30" i="4" s="1"/>
  <c r="W33" i="4" s="1"/>
  <c r="W36" i="4" l="1"/>
  <c r="W37" i="4" s="1"/>
  <c r="R30" i="4"/>
  <c r="S30" i="4" s="1"/>
  <c r="S31" i="4" s="1"/>
  <c r="P16" i="4"/>
  <c r="O16" i="4" s="1"/>
  <c r="I16" i="4"/>
  <c r="E16" i="4"/>
  <c r="B16" i="4"/>
  <c r="C16" i="4" s="1"/>
  <c r="D16" i="4" s="1"/>
  <c r="A16" i="4"/>
  <c r="P15" i="4"/>
  <c r="O15" i="4" s="1"/>
  <c r="I15" i="4"/>
  <c r="E15" i="4"/>
  <c r="F15" i="4" s="1"/>
  <c r="B15" i="4"/>
  <c r="C15" i="4" s="1"/>
  <c r="D15" i="4" s="1"/>
  <c r="A15" i="4"/>
  <c r="P14" i="4"/>
  <c r="O14" i="4" s="1"/>
  <c r="I14" i="4"/>
  <c r="E14" i="4"/>
  <c r="G14" i="4" s="1"/>
  <c r="D14" i="4"/>
  <c r="B14" i="4"/>
  <c r="C14" i="4" s="1"/>
  <c r="A14" i="4"/>
  <c r="P13" i="4"/>
  <c r="O13" i="4" s="1"/>
  <c r="I13" i="4"/>
  <c r="E13" i="4"/>
  <c r="B13" i="4"/>
  <c r="A13" i="4"/>
  <c r="P12" i="4"/>
  <c r="O12" i="4" s="1"/>
  <c r="I12" i="4"/>
  <c r="E12" i="4"/>
  <c r="F12" i="4" s="1"/>
  <c r="B12" i="4"/>
  <c r="A12" i="4"/>
  <c r="P11" i="4"/>
  <c r="O11" i="4" s="1"/>
  <c r="I11" i="4"/>
  <c r="E11" i="4"/>
  <c r="B11" i="4"/>
  <c r="A11" i="4"/>
  <c r="P10" i="4"/>
  <c r="O10" i="4" s="1"/>
  <c r="I10" i="4"/>
  <c r="E10" i="4"/>
  <c r="B10" i="4"/>
  <c r="C10" i="4" s="1"/>
  <c r="D10" i="4" s="1"/>
  <c r="A10" i="4"/>
  <c r="P8" i="4"/>
  <c r="O8" i="4" s="1"/>
  <c r="I8" i="4"/>
  <c r="E8" i="4"/>
  <c r="B8" i="4"/>
  <c r="A8" i="4"/>
  <c r="P7" i="4"/>
  <c r="O7" i="4"/>
  <c r="I7" i="4"/>
  <c r="E7" i="4"/>
  <c r="B7" i="4"/>
  <c r="A7" i="4"/>
  <c r="P6" i="4"/>
  <c r="O6" i="4" s="1"/>
  <c r="I6" i="4"/>
  <c r="E6" i="4"/>
  <c r="B6" i="4"/>
  <c r="C6" i="4" s="1"/>
  <c r="D6" i="4" s="1"/>
  <c r="H6" i="4" s="1"/>
  <c r="A6" i="4"/>
  <c r="P5" i="4"/>
  <c r="O5" i="4" s="1"/>
  <c r="I5" i="4"/>
  <c r="E5" i="4"/>
  <c r="B5" i="4"/>
  <c r="A5" i="4"/>
  <c r="P4" i="4"/>
  <c r="O4" i="4" s="1"/>
  <c r="I4" i="4"/>
  <c r="E4" i="4"/>
  <c r="B4" i="4"/>
  <c r="A4" i="4"/>
  <c r="P3" i="4"/>
  <c r="O3" i="4" s="1"/>
  <c r="W42" i="4" l="1"/>
  <c r="W38" i="4"/>
  <c r="S32" i="4"/>
  <c r="S33" i="4"/>
  <c r="H14" i="4"/>
  <c r="F14" i="4"/>
  <c r="H10" i="4"/>
  <c r="G10" i="4"/>
  <c r="C4" i="4"/>
  <c r="D4" i="4" s="1"/>
  <c r="H4" i="4" s="1"/>
  <c r="C8" i="4"/>
  <c r="G8" i="4" s="1"/>
  <c r="F13" i="4"/>
  <c r="C13" i="4"/>
  <c r="D13" i="4" s="1"/>
  <c r="H13" i="4" s="1"/>
  <c r="C7" i="4"/>
  <c r="G7" i="4" s="1"/>
  <c r="C12" i="4"/>
  <c r="D12" i="4" s="1"/>
  <c r="H12" i="4" s="1"/>
  <c r="G16" i="4"/>
  <c r="C11" i="4"/>
  <c r="D11" i="4" s="1"/>
  <c r="H11" i="4" s="1"/>
  <c r="F11" i="4"/>
  <c r="F5" i="4"/>
  <c r="C5" i="4"/>
  <c r="D5" i="4" s="1"/>
  <c r="H5" i="4" s="1"/>
  <c r="G6" i="4"/>
  <c r="F7" i="4"/>
  <c r="G4" i="4"/>
  <c r="F4" i="4"/>
  <c r="F6" i="4"/>
  <c r="F10" i="4"/>
  <c r="G15" i="4"/>
  <c r="H16" i="4"/>
  <c r="H15" i="4"/>
  <c r="F16" i="4"/>
  <c r="G5" i="4"/>
  <c r="F8" i="4"/>
  <c r="G13" i="4"/>
  <c r="G12" i="4" l="1"/>
  <c r="G11" i="4"/>
  <c r="D7" i="4"/>
  <c r="H7" i="4" s="1"/>
  <c r="D8" i="4"/>
  <c r="H8" i="4" s="1"/>
  <c r="I3" i="4"/>
  <c r="E3" i="4"/>
  <c r="B3" i="4" l="1"/>
  <c r="C3" i="4" s="1"/>
  <c r="A3" i="4"/>
  <c r="F3" i="4" l="1"/>
  <c r="D3" i="4"/>
  <c r="H3" i="4" s="1"/>
  <c r="G3" i="4"/>
</calcChain>
</file>

<file path=xl/sharedStrings.xml><?xml version="1.0" encoding="utf-8"?>
<sst xmlns="http://schemas.openxmlformats.org/spreadsheetml/2006/main" count="52" uniqueCount="45">
  <si>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</si>
  <si>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</si>
  <si>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</si>
  <si>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</si>
  <si>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</si>
  <si>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</si>
  <si>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</si>
  <si>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</si>
  <si>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</si>
  <si>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</si>
  <si>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</si>
  <si>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</si>
  <si>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</si>
  <si>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</si>
  <si>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</si>
  <si>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</si>
  <si>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</si>
  <si>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</si>
  <si>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</si>
  <si>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</si>
  <si>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</si>
  <si>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</si>
  <si>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</si>
  <si>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</si>
  <si>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</si>
  <si>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</si>
  <si>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</si>
  <si>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</si>
  <si>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</si>
  <si>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</si>
  <si>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</si>
  <si>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</si>
  <si>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Sale Instances</t>
  </si>
  <si>
    <t>Remark</t>
  </si>
  <si>
    <t>F. no.</t>
  </si>
  <si>
    <t>BUA</t>
  </si>
  <si>
    <t>Rate</t>
  </si>
  <si>
    <t>FMV</t>
  </si>
  <si>
    <t>DSV</t>
  </si>
  <si>
    <t>A - 9</t>
  </si>
  <si>
    <t>Index II</t>
  </si>
  <si>
    <t>Near Bldg</t>
  </si>
  <si>
    <t xml:space="preserve">               </t>
  </si>
  <si>
    <t>Bank Of India ( Thane Main Branch ) - VISHNU VITTHALRAO POL</t>
  </si>
  <si>
    <t>As per previous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</si>
</sst>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126140</xdr:colOff>
      <xdr:row>41</xdr:row>
      <xdr:rowOff>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84089-F3F2-4F93-9525-B62BF353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585340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145362</xdr:colOff>
      <xdr:row>51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A77DC2-E8B4-4589-B9EC-A2D52C50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23762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296252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B6820-C0CA-4071-8CA9-6A72AF44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01852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19</xdr:col>
      <xdr:colOff>315709</xdr:colOff>
      <xdr:row>39</xdr:row>
      <xdr:rowOff>29569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4BE06-A05D-4671-B3FA-D7C08CDF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" y="0"/>
          <a:ext cx="9916909" cy="7125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496645</xdr:colOff>
      <xdr:row>44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9A441-D286-46FD-B23F-E023BF8A4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40645" cy="7068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534751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9B4E8-7CD2-4390-9654-3C0594B8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678751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B7" zoomScaleNormal="100" workbookViewId="0">
      <selection activeCell="S29" sqref="S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9" width="16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4.75" customHeight="1" x14ac:dyDescent="0.25">
      <c r="A2" s="45" t="s">
        <v>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20" ht="23.25" customHeight="1" x14ac:dyDescent="0.25">
      <c r="A3" s="4">
        <f t="shared" ref="A3" si="0">N3</f>
        <v>0</v>
      </c>
      <c r="B3" s="4">
        <f t="shared" ref="B3" si="1">Q3</f>
        <v>471</v>
      </c>
      <c r="C3" s="4">
        <f>B3*1.2</f>
        <v>565.19999999999993</v>
      </c>
      <c r="D3" s="4">
        <f t="shared" ref="D3" si="2">C3*1.2</f>
        <v>678.2399999999999</v>
      </c>
      <c r="E3" s="5">
        <f t="shared" ref="E3" si="3">R3</f>
        <v>9000000</v>
      </c>
      <c r="F3" s="10">
        <f>ROUND((E3/B3),0)</f>
        <v>19108</v>
      </c>
      <c r="G3" s="10">
        <f t="shared" ref="G3" si="4">ROUND((E3/C3),0)</f>
        <v>15924</v>
      </c>
      <c r="H3" s="10">
        <f t="shared" ref="H3" si="5">ROUND((E3/D3),0)</f>
        <v>13270</v>
      </c>
      <c r="I3" s="4" t="e">
        <f>#REF!</f>
        <v>#REF!</v>
      </c>
      <c r="J3" s="4">
        <v>0</v>
      </c>
      <c r="O3">
        <f>P3*1.2</f>
        <v>678.2399999999999</v>
      </c>
      <c r="P3">
        <f>Q3*1.2</f>
        <v>565.19999999999993</v>
      </c>
      <c r="Q3">
        <v>471</v>
      </c>
      <c r="R3" s="2">
        <v>9000000</v>
      </c>
      <c r="T3" s="8"/>
    </row>
    <row r="4" spans="1:20" x14ac:dyDescent="0.25">
      <c r="A4" s="4">
        <f t="shared" ref="A4:A16" si="6">N4</f>
        <v>0</v>
      </c>
      <c r="B4" s="4">
        <f t="shared" ref="B4:B16" si="7">Q4</f>
        <v>0</v>
      </c>
      <c r="C4" s="4">
        <f t="shared" ref="C4:C16" si="8">B4*1.2</f>
        <v>0</v>
      </c>
      <c r="D4" s="4">
        <f t="shared" ref="D4:D16" si="9">C4*1.2</f>
        <v>0</v>
      </c>
      <c r="E4" s="5">
        <f t="shared" ref="E4:E16" si="10">R4</f>
        <v>0</v>
      </c>
      <c r="F4" s="10" t="e">
        <f t="shared" ref="F4:F16" si="11">ROUND((E4/B4),0)</f>
        <v>#DIV/0!</v>
      </c>
      <c r="G4" s="10" t="e">
        <f t="shared" ref="G4:G16" si="12">ROUND((E4/C4),0)</f>
        <v>#DIV/0!</v>
      </c>
      <c r="H4" s="10" t="e">
        <f t="shared" ref="H4:H16" si="13">ROUND((E4/D4),0)</f>
        <v>#DIV/0!</v>
      </c>
      <c r="I4" s="4" t="e">
        <f>#REF!</f>
        <v>#REF!</v>
      </c>
      <c r="J4" s="4">
        <v>0</v>
      </c>
      <c r="O4">
        <f t="shared" ref="O4:P4" si="14">P4*1.2</f>
        <v>0</v>
      </c>
      <c r="P4">
        <f t="shared" si="14"/>
        <v>0</v>
      </c>
      <c r="Q4">
        <v>0</v>
      </c>
      <c r="R4" s="2">
        <v>0</v>
      </c>
      <c r="T4" s="8"/>
    </row>
    <row r="5" spans="1:20" x14ac:dyDescent="0.25">
      <c r="A5" s="4">
        <f t="shared" si="6"/>
        <v>0</v>
      </c>
      <c r="B5" s="4">
        <f t="shared" si="7"/>
        <v>0</v>
      </c>
      <c r="C5" s="4">
        <f t="shared" si="8"/>
        <v>0</v>
      </c>
      <c r="D5" s="4">
        <f t="shared" si="9"/>
        <v>0</v>
      </c>
      <c r="E5" s="5">
        <f t="shared" si="10"/>
        <v>0</v>
      </c>
      <c r="F5" s="10" t="e">
        <f t="shared" si="11"/>
        <v>#DIV/0!</v>
      </c>
      <c r="G5" s="10" t="e">
        <f t="shared" si="12"/>
        <v>#DIV/0!</v>
      </c>
      <c r="H5" s="10" t="e">
        <f t="shared" si="13"/>
        <v>#DIV/0!</v>
      </c>
      <c r="I5" s="4" t="e">
        <f>#REF!</f>
        <v>#REF!</v>
      </c>
      <c r="J5" s="4">
        <v>0</v>
      </c>
      <c r="O5">
        <f t="shared" ref="O5:P5" si="15">P5*1.2</f>
        <v>0</v>
      </c>
      <c r="P5">
        <f t="shared" si="15"/>
        <v>0</v>
      </c>
      <c r="Q5">
        <v>0</v>
      </c>
      <c r="R5" s="2">
        <v>0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6">P6*1.2</f>
        <v>0</v>
      </c>
      <c r="P6">
        <f t="shared" si="16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7" si="17">P7*1.2</f>
        <v>0</v>
      </c>
      <c r="P7">
        <f t="shared" si="17"/>
        <v>0</v>
      </c>
      <c r="Q7">
        <v>0</v>
      </c>
      <c r="R7" s="2">
        <v>0</v>
      </c>
      <c r="T7" s="8"/>
    </row>
    <row r="8" spans="1:20" x14ac:dyDescent="0.25">
      <c r="A8" s="4">
        <f t="shared" si="6"/>
        <v>0</v>
      </c>
      <c r="B8" s="4">
        <f t="shared" si="7"/>
        <v>0</v>
      </c>
      <c r="C8" s="4">
        <f t="shared" si="8"/>
        <v>0</v>
      </c>
      <c r="D8" s="4">
        <f t="shared" si="9"/>
        <v>0</v>
      </c>
      <c r="E8" s="5">
        <f t="shared" si="10"/>
        <v>0</v>
      </c>
      <c r="F8" s="10" t="e">
        <f t="shared" si="11"/>
        <v>#DIV/0!</v>
      </c>
      <c r="G8" s="10" t="e">
        <f t="shared" si="12"/>
        <v>#DIV/0!</v>
      </c>
      <c r="H8" s="10" t="e">
        <f t="shared" si="13"/>
        <v>#DIV/0!</v>
      </c>
      <c r="I8" s="4" t="e">
        <f>#REF!</f>
        <v>#REF!</v>
      </c>
      <c r="J8" s="4">
        <v>0</v>
      </c>
      <c r="O8">
        <f t="shared" ref="O8:P8" si="18">P8*1.2</f>
        <v>0</v>
      </c>
      <c r="P8">
        <f t="shared" si="18"/>
        <v>0</v>
      </c>
      <c r="Q8">
        <v>0</v>
      </c>
      <c r="R8" s="2">
        <v>0</v>
      </c>
      <c r="T8" s="8"/>
    </row>
    <row r="9" spans="1:20" ht="36.75" customHeight="1" x14ac:dyDescent="0.25">
      <c r="A9" s="45" t="s">
        <v>32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T9" s="8"/>
    </row>
    <row r="10" spans="1:20" s="8" customFormat="1" x14ac:dyDescent="0.25">
      <c r="A10" s="10">
        <f t="shared" si="6"/>
        <v>0</v>
      </c>
      <c r="B10" s="10">
        <f t="shared" si="7"/>
        <v>650</v>
      </c>
      <c r="C10" s="10">
        <f t="shared" si="8"/>
        <v>780</v>
      </c>
      <c r="D10" s="10">
        <f t="shared" si="9"/>
        <v>936</v>
      </c>
      <c r="E10" s="46">
        <f t="shared" si="10"/>
        <v>12000000</v>
      </c>
      <c r="F10" s="10">
        <f t="shared" si="11"/>
        <v>18462</v>
      </c>
      <c r="G10" s="10">
        <f t="shared" si="12"/>
        <v>15385</v>
      </c>
      <c r="H10" s="10">
        <f t="shared" si="13"/>
        <v>12821</v>
      </c>
      <c r="I10" s="10" t="e">
        <f>#REF!</f>
        <v>#REF!</v>
      </c>
      <c r="J10" s="10">
        <v>0</v>
      </c>
      <c r="O10" s="8">
        <f t="shared" ref="O10:P10" si="19">P10*1.2</f>
        <v>936</v>
      </c>
      <c r="P10" s="8">
        <f t="shared" si="19"/>
        <v>780</v>
      </c>
      <c r="Q10" s="8">
        <v>650</v>
      </c>
      <c r="R10" s="47">
        <v>12000000</v>
      </c>
      <c r="S10" s="8" t="s">
        <v>41</v>
      </c>
    </row>
    <row r="11" spans="1:20" x14ac:dyDescent="0.25">
      <c r="A11" s="4">
        <f t="shared" si="6"/>
        <v>0</v>
      </c>
      <c r="B11" s="4">
        <f t="shared" si="7"/>
        <v>477</v>
      </c>
      <c r="C11" s="4">
        <f t="shared" si="8"/>
        <v>572.4</v>
      </c>
      <c r="D11" s="4">
        <f t="shared" si="9"/>
        <v>686.88</v>
      </c>
      <c r="E11" s="5">
        <f t="shared" si="10"/>
        <v>10500000</v>
      </c>
      <c r="F11" s="10">
        <f t="shared" si="11"/>
        <v>22013</v>
      </c>
      <c r="G11" s="10">
        <f t="shared" si="12"/>
        <v>18344</v>
      </c>
      <c r="H11" s="10">
        <f t="shared" si="13"/>
        <v>15287</v>
      </c>
      <c r="I11" s="4" t="e">
        <f>#REF!</f>
        <v>#REF!</v>
      </c>
      <c r="J11" s="4">
        <v>0</v>
      </c>
      <c r="O11">
        <f t="shared" ref="O11:P11" si="20">P11*1.2</f>
        <v>686.88</v>
      </c>
      <c r="P11">
        <f t="shared" si="20"/>
        <v>572.4</v>
      </c>
      <c r="Q11">
        <v>477</v>
      </c>
      <c r="R11" s="2">
        <v>10500000</v>
      </c>
      <c r="S11" t="s">
        <v>41</v>
      </c>
      <c r="T11" s="8"/>
    </row>
    <row r="12" spans="1:20" s="43" customFormat="1" x14ac:dyDescent="0.25">
      <c r="A12" s="41">
        <f t="shared" si="6"/>
        <v>0</v>
      </c>
      <c r="B12" s="41">
        <f t="shared" si="7"/>
        <v>440</v>
      </c>
      <c r="C12" s="41">
        <f t="shared" si="8"/>
        <v>528</v>
      </c>
      <c r="D12" s="41">
        <f t="shared" si="9"/>
        <v>633.6</v>
      </c>
      <c r="E12" s="42">
        <f t="shared" si="10"/>
        <v>8000000</v>
      </c>
      <c r="F12" s="41">
        <f t="shared" si="11"/>
        <v>18182</v>
      </c>
      <c r="G12" s="41">
        <f t="shared" si="12"/>
        <v>15152</v>
      </c>
      <c r="H12" s="41">
        <f t="shared" si="13"/>
        <v>12626</v>
      </c>
      <c r="I12" s="41" t="e">
        <f>#REF!</f>
        <v>#REF!</v>
      </c>
      <c r="J12" s="41">
        <v>0</v>
      </c>
      <c r="O12" s="43">
        <f t="shared" ref="O12:P12" si="21">P12*1.2</f>
        <v>633.6</v>
      </c>
      <c r="P12" s="43">
        <f t="shared" si="21"/>
        <v>528</v>
      </c>
      <c r="Q12" s="43">
        <v>440</v>
      </c>
      <c r="R12" s="44">
        <v>8000000</v>
      </c>
    </row>
    <row r="13" spans="1:20" s="43" customFormat="1" x14ac:dyDescent="0.25">
      <c r="A13" s="41">
        <f t="shared" si="6"/>
        <v>0</v>
      </c>
      <c r="B13" s="41">
        <f t="shared" si="7"/>
        <v>575</v>
      </c>
      <c r="C13" s="41">
        <f t="shared" si="8"/>
        <v>690</v>
      </c>
      <c r="D13" s="41">
        <f t="shared" si="9"/>
        <v>828</v>
      </c>
      <c r="E13" s="42">
        <f t="shared" si="10"/>
        <v>8500000</v>
      </c>
      <c r="F13" s="41">
        <f t="shared" si="11"/>
        <v>14783</v>
      </c>
      <c r="G13" s="41">
        <f t="shared" si="12"/>
        <v>12319</v>
      </c>
      <c r="H13" s="41">
        <f t="shared" si="13"/>
        <v>10266</v>
      </c>
      <c r="I13" s="41" t="e">
        <f>#REF!</f>
        <v>#REF!</v>
      </c>
      <c r="J13" s="41">
        <v>0</v>
      </c>
      <c r="O13" s="43">
        <f t="shared" ref="O13:P13" si="22">P13*1.2</f>
        <v>828</v>
      </c>
      <c r="P13" s="43">
        <f t="shared" si="22"/>
        <v>690</v>
      </c>
      <c r="Q13" s="43">
        <v>575</v>
      </c>
      <c r="R13" s="44">
        <v>8500000</v>
      </c>
    </row>
    <row r="14" spans="1:20" x14ac:dyDescent="0.25">
      <c r="A14" s="4">
        <f t="shared" si="6"/>
        <v>0</v>
      </c>
      <c r="B14" s="4">
        <f t="shared" si="7"/>
        <v>385</v>
      </c>
      <c r="C14" s="4">
        <f t="shared" si="8"/>
        <v>462</v>
      </c>
      <c r="D14" s="4">
        <f t="shared" si="9"/>
        <v>554.4</v>
      </c>
      <c r="E14" s="5">
        <f t="shared" si="10"/>
        <v>5100000</v>
      </c>
      <c r="F14" s="10">
        <f t="shared" si="11"/>
        <v>13247</v>
      </c>
      <c r="G14" s="10">
        <f t="shared" si="12"/>
        <v>11039</v>
      </c>
      <c r="H14" s="10">
        <f t="shared" si="13"/>
        <v>9199</v>
      </c>
      <c r="I14" s="4" t="e">
        <f>#REF!</f>
        <v>#REF!</v>
      </c>
      <c r="J14" s="4">
        <v>0</v>
      </c>
      <c r="O14">
        <f t="shared" ref="O14:P14" si="23">P14*1.2</f>
        <v>554.4</v>
      </c>
      <c r="P14">
        <f t="shared" si="23"/>
        <v>462</v>
      </c>
      <c r="Q14">
        <v>385</v>
      </c>
      <c r="R14" s="2">
        <v>5100000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24">P15*1.2</f>
        <v>0</v>
      </c>
      <c r="P15">
        <f t="shared" si="24"/>
        <v>0</v>
      </c>
      <c r="Q15">
        <v>0</v>
      </c>
      <c r="R15" s="2">
        <v>0</v>
      </c>
      <c r="T15" s="8"/>
    </row>
    <row r="16" spans="1:20" x14ac:dyDescent="0.25">
      <c r="A16" s="4">
        <f t="shared" si="6"/>
        <v>0</v>
      </c>
      <c r="B16" s="4">
        <f t="shared" si="7"/>
        <v>0</v>
      </c>
      <c r="C16" s="4">
        <f t="shared" si="8"/>
        <v>0</v>
      </c>
      <c r="D16" s="4">
        <f t="shared" si="9"/>
        <v>0</v>
      </c>
      <c r="E16" s="5">
        <f t="shared" si="10"/>
        <v>0</v>
      </c>
      <c r="F16" s="10" t="e">
        <f t="shared" si="11"/>
        <v>#DIV/0!</v>
      </c>
      <c r="G16" s="10" t="e">
        <f t="shared" si="12"/>
        <v>#DIV/0!</v>
      </c>
      <c r="H16" s="10" t="e">
        <f t="shared" si="13"/>
        <v>#DIV/0!</v>
      </c>
      <c r="I16" s="4" t="e">
        <f>#REF!</f>
        <v>#REF!</v>
      </c>
      <c r="J16" s="4">
        <v>0</v>
      </c>
      <c r="O16">
        <f t="shared" ref="O16:P18" si="25">P16*1.2</f>
        <v>0</v>
      </c>
      <c r="P16">
        <f t="shared" si="25"/>
        <v>0</v>
      </c>
      <c r="Q16">
        <v>0</v>
      </c>
      <c r="R16" s="2">
        <v>0</v>
      </c>
      <c r="T16" s="8"/>
    </row>
    <row r="17" spans="1:25" x14ac:dyDescent="0.25">
      <c r="A17" s="4">
        <f t="shared" ref="A17:A19" si="26">N17</f>
        <v>0</v>
      </c>
      <c r="B17" s="4">
        <f t="shared" ref="B17:B19" si="27">Q17</f>
        <v>0</v>
      </c>
      <c r="C17" s="4">
        <f t="shared" ref="C17:C19" si="28">B17*1.2</f>
        <v>0</v>
      </c>
      <c r="D17" s="4">
        <f t="shared" ref="D17:D19" si="29">C17*1.2</f>
        <v>0</v>
      </c>
      <c r="E17" s="5">
        <f t="shared" ref="E17:E19" si="30">R17</f>
        <v>0</v>
      </c>
      <c r="F17" s="10" t="e">
        <f t="shared" ref="F17:F19" si="31">ROUND((E17/B17),0)</f>
        <v>#DIV/0!</v>
      </c>
      <c r="G17" s="10" t="e">
        <f t="shared" ref="G17:G19" si="32">ROUND((E17/C17),0)</f>
        <v>#DIV/0!</v>
      </c>
      <c r="H17" s="10" t="e">
        <f t="shared" ref="H17:H19" si="33">ROUND((E17/D17),0)</f>
        <v>#DIV/0!</v>
      </c>
      <c r="I17" s="4" t="e">
        <f>#REF!</f>
        <v>#REF!</v>
      </c>
      <c r="J17" s="4">
        <v>0</v>
      </c>
      <c r="O17">
        <f t="shared" si="25"/>
        <v>0</v>
      </c>
      <c r="P17">
        <f t="shared" si="25"/>
        <v>0</v>
      </c>
      <c r="Q17">
        <v>0</v>
      </c>
      <c r="R17" s="2">
        <v>0</v>
      </c>
    </row>
    <row r="18" spans="1:25" x14ac:dyDescent="0.25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10" t="e">
        <f t="shared" si="31"/>
        <v>#DIV/0!</v>
      </c>
      <c r="G18" s="10" t="e">
        <f t="shared" si="32"/>
        <v>#DIV/0!</v>
      </c>
      <c r="H18" s="10" t="e">
        <f t="shared" si="33"/>
        <v>#DIV/0!</v>
      </c>
      <c r="I18" s="4" t="e">
        <f>#REF!</f>
        <v>#REF!</v>
      </c>
      <c r="J18" s="4">
        <v>0</v>
      </c>
      <c r="O18">
        <f t="shared" si="25"/>
        <v>0</v>
      </c>
      <c r="P18">
        <f t="shared" si="25"/>
        <v>0</v>
      </c>
      <c r="Q18">
        <v>0</v>
      </c>
      <c r="R18" s="2">
        <v>0</v>
      </c>
    </row>
    <row r="19" spans="1:25" x14ac:dyDescent="0.25">
      <c r="A19" s="4">
        <f t="shared" si="26"/>
        <v>0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10" t="e">
        <f t="shared" si="31"/>
        <v>#DIV/0!</v>
      </c>
      <c r="G19" s="10" t="e">
        <f t="shared" si="32"/>
        <v>#DIV/0!</v>
      </c>
      <c r="H19" s="10" t="e">
        <f t="shared" si="33"/>
        <v>#DIV/0!</v>
      </c>
      <c r="I19" s="4" t="e">
        <f>#REF!</f>
        <v>#REF!</v>
      </c>
      <c r="J19" s="4">
        <v>0</v>
      </c>
      <c r="O19">
        <f t="shared" ref="O19" si="34">P19*1.2</f>
        <v>0</v>
      </c>
      <c r="P19">
        <f t="shared" ref="P19" si="35">Q19*1.2</f>
        <v>0</v>
      </c>
      <c r="Q19">
        <v>0</v>
      </c>
      <c r="R19" s="2">
        <v>0</v>
      </c>
    </row>
    <row r="20" spans="1:25" ht="15.75" x14ac:dyDescent="0.25">
      <c r="U20" s="18" t="s">
        <v>13</v>
      </c>
      <c r="V20" s="19"/>
      <c r="W20" s="20">
        <v>14000</v>
      </c>
      <c r="X20" s="21" t="s">
        <v>14</v>
      </c>
    </row>
    <row r="21" spans="1:25" ht="38.25" customHeight="1" x14ac:dyDescent="0.25">
      <c r="S21" s="11"/>
      <c r="T21" s="11" t="s">
        <v>42</v>
      </c>
      <c r="U21" s="22" t="s">
        <v>15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16</v>
      </c>
      <c r="V22" s="19"/>
      <c r="W22" s="20">
        <f>W20-W21</f>
        <v>11500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38</v>
      </c>
      <c r="X24" s="26">
        <v>2023</v>
      </c>
    </row>
    <row r="25" spans="1:25" ht="15.75" x14ac:dyDescent="0.25">
      <c r="S25" s="11"/>
      <c r="T25" s="11"/>
      <c r="U25" s="18" t="s">
        <v>19</v>
      </c>
      <c r="V25" s="24"/>
      <c r="W25" s="25">
        <f>W26-W24</f>
        <v>22</v>
      </c>
      <c r="X25" s="25">
        <v>1985</v>
      </c>
      <c r="Y25" t="s">
        <v>44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39" customHeight="1" x14ac:dyDescent="0.25">
      <c r="P27" s="6" t="s">
        <v>43</v>
      </c>
      <c r="U27" s="22" t="s">
        <v>21</v>
      </c>
      <c r="V27" s="24"/>
      <c r="W27" s="25">
        <f>90*W24/W26</f>
        <v>57</v>
      </c>
      <c r="X27" s="25"/>
    </row>
    <row r="28" spans="1:25" ht="15.75" x14ac:dyDescent="0.25">
      <c r="U28" s="18"/>
      <c r="V28" s="27"/>
      <c r="W28" s="28">
        <f>W27%</f>
        <v>0.56999999999999995</v>
      </c>
      <c r="X28" s="28"/>
    </row>
    <row r="29" spans="1:25" ht="15.75" x14ac:dyDescent="0.25">
      <c r="P29" s="15" t="s">
        <v>34</v>
      </c>
      <c r="Q29" s="15" t="s">
        <v>35</v>
      </c>
      <c r="R29" s="15" t="s">
        <v>36</v>
      </c>
      <c r="S29" s="15" t="s">
        <v>37</v>
      </c>
      <c r="T29" s="13"/>
      <c r="U29" s="18" t="s">
        <v>22</v>
      </c>
      <c r="V29" s="19"/>
      <c r="W29" s="20">
        <f>W23*W28</f>
        <v>1424.9999999999998</v>
      </c>
      <c r="X29" s="23"/>
    </row>
    <row r="30" spans="1:25" ht="15.75" x14ac:dyDescent="0.25">
      <c r="P30" t="s">
        <v>39</v>
      </c>
      <c r="Q30">
        <v>850</v>
      </c>
      <c r="R30" s="16">
        <f>W33</f>
        <v>12575</v>
      </c>
      <c r="S30" s="16">
        <f>R30*Q30</f>
        <v>10688750</v>
      </c>
      <c r="U30" s="18" t="s">
        <v>23</v>
      </c>
      <c r="V30" s="19"/>
      <c r="W30" s="20">
        <f>W23-W29</f>
        <v>1075.0000000000002</v>
      </c>
      <c r="X30" s="23"/>
    </row>
    <row r="31" spans="1:25" ht="15.75" x14ac:dyDescent="0.25">
      <c r="R31" s="6" t="s">
        <v>37</v>
      </c>
      <c r="S31" s="17">
        <f>SUM(S30:S30)</f>
        <v>10688750</v>
      </c>
      <c r="U31" s="18" t="s">
        <v>16</v>
      </c>
      <c r="V31" s="19"/>
      <c r="W31" s="20">
        <f>W22</f>
        <v>11500</v>
      </c>
      <c r="X31" s="23"/>
    </row>
    <row r="32" spans="1:25" ht="15.75" x14ac:dyDescent="0.25">
      <c r="R32" s="6" t="s">
        <v>27</v>
      </c>
      <c r="S32" s="17">
        <f>S31*90%</f>
        <v>9619875</v>
      </c>
      <c r="U32" s="24"/>
      <c r="V32" s="19"/>
      <c r="W32" s="20"/>
      <c r="X32" s="23"/>
    </row>
    <row r="33" spans="15:24" ht="15.75" x14ac:dyDescent="0.25">
      <c r="R33" s="6" t="s">
        <v>38</v>
      </c>
      <c r="S33" s="17">
        <f>S31*80%</f>
        <v>8551000</v>
      </c>
      <c r="U33" s="29" t="s">
        <v>24</v>
      </c>
      <c r="V33" s="30"/>
      <c r="W33" s="21">
        <f>W31+W30</f>
        <v>12575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25</v>
      </c>
      <c r="V35" s="31"/>
      <c r="W35" s="26">
        <v>850</v>
      </c>
      <c r="X35" s="25"/>
    </row>
    <row r="36" spans="15:24" ht="15.75" x14ac:dyDescent="0.25">
      <c r="P36" s="14" t="s">
        <v>33</v>
      </c>
      <c r="S36" s="11"/>
      <c r="T36" s="12"/>
      <c r="U36" s="18" t="s">
        <v>26</v>
      </c>
      <c r="V36" s="32"/>
      <c r="W36" s="33">
        <f>W33*W35+X37</f>
        <v>10688750</v>
      </c>
      <c r="X36" s="34"/>
    </row>
    <row r="37" spans="15:24" ht="15.75" x14ac:dyDescent="0.25">
      <c r="S37" s="12"/>
      <c r="T37" s="11"/>
      <c r="U37" s="18" t="s">
        <v>27</v>
      </c>
      <c r="V37" s="24"/>
      <c r="W37" s="35">
        <f>W36*0.9</f>
        <v>9619875</v>
      </c>
      <c r="X37" s="25"/>
    </row>
    <row r="38" spans="15:24" ht="15.75" x14ac:dyDescent="0.25">
      <c r="S38" s="11"/>
      <c r="T38" s="11"/>
      <c r="U38" s="18" t="s">
        <v>28</v>
      </c>
      <c r="V38" s="24"/>
      <c r="W38" s="35">
        <f>W36*0.8</f>
        <v>8551000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29</v>
      </c>
      <c r="V40" s="38"/>
      <c r="W40" s="39">
        <f>W21*W35</f>
        <v>2125000</v>
      </c>
      <c r="X40" s="39"/>
    </row>
    <row r="41" spans="15:24" ht="15.75" x14ac:dyDescent="0.25">
      <c r="U41" s="18" t="s">
        <v>30</v>
      </c>
      <c r="V41" s="24"/>
      <c r="W41" s="36"/>
      <c r="X41" s="36"/>
    </row>
    <row r="42" spans="15:24" ht="15.75" x14ac:dyDescent="0.25">
      <c r="U42" s="40" t="s">
        <v>31</v>
      </c>
      <c r="V42" s="36"/>
      <c r="W42" s="35">
        <f>W36*0.025/12</f>
        <v>22268.229166666668</v>
      </c>
      <c r="X42" s="35"/>
    </row>
  </sheetData>
  <mergeCells count="2">
    <mergeCell ref="A9:R9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C19" sqref="AC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H17" sqref="H16:H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2023-10-26T07:04:29Z</dcterms:modified>
</cp:coreProperties>
</file>