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otilal Champaklal Shah\"/>
    </mc:Choice>
  </mc:AlternateContent>
  <xr:revisionPtr revIDLastSave="0" documentId="13_ncr:1_{33F839AC-5630-4D78-A9DA-5DA43BC098D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R38" i="4" l="1"/>
  <c r="R37" i="4"/>
  <c r="R35" i="4"/>
  <c r="R34" i="4"/>
  <c r="R32" i="4"/>
  <c r="R36" i="4" l="1"/>
  <c r="I24" i="4" l="1"/>
  <c r="F19" i="4" l="1"/>
  <c r="I21" i="4"/>
  <c r="I23" i="4" s="1"/>
  <c r="I25" i="4" s="1"/>
  <c r="O25" i="4" s="1"/>
  <c r="P25" i="4" s="1"/>
  <c r="C3" i="4"/>
  <c r="C4" i="4"/>
  <c r="C5" i="4"/>
  <c r="C6" i="4"/>
  <c r="C7" i="4"/>
  <c r="C8" i="4"/>
  <c r="C9" i="4"/>
  <c r="C15" i="4"/>
  <c r="C2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<sst xmlns="http://schemas.openxmlformats.org/spreadsheetml/2006/main" count="285" uniqueCount="38">
  <si>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</si>
  <si>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</si>
  <si>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</si>
  <si>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</si>
  <si>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</si>
  <si>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</si>
  <si>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</si>
  <si>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</si>
  <si>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</si>
  <si>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</si>
  <si>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</si>
  <si>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</si>
  <si>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</si>
  <si>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202, 2dn floor, OCE ICC, Island City Centre, G. D. Ambedkar Marg, Dadar (East)</t>
  </si>
  <si>
    <t>rera ca</t>
  </si>
  <si>
    <t>utility</t>
  </si>
  <si>
    <t>totla</t>
  </si>
  <si>
    <t>rate</t>
  </si>
  <si>
    <t>fmv</t>
  </si>
  <si>
    <t>3 car park</t>
  </si>
  <si>
    <t>part oc - 2019</t>
  </si>
  <si>
    <t>area - pg no.89</t>
  </si>
  <si>
    <t>island city</t>
  </si>
  <si>
    <t>floor</t>
  </si>
  <si>
    <t>bua</t>
  </si>
  <si>
    <t xml:space="preserve"> </t>
  </si>
  <si>
    <t>02.09.22</t>
  </si>
  <si>
    <t>11.07.22</t>
  </si>
  <si>
    <t>07.12.22</t>
  </si>
  <si>
    <t>20.05.22</t>
  </si>
  <si>
    <t>04.05.22</t>
  </si>
  <si>
    <t>Draft agreement - 6,34,08,906/-</t>
  </si>
  <si>
    <t>car - 3</t>
  </si>
  <si>
    <t>Yogesh Vankar</t>
  </si>
  <si>
    <t>FMV</t>
  </si>
  <si>
    <t>RSV</t>
  </si>
  <si>
    <t>DSV</t>
  </si>
  <si>
    <t>Yogesh 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</si>
</sst>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6" fillId="0" borderId="0" xfId="0" applyFont="1"/>
    <xf numFmtId="0" fontId="5" fillId="0" borderId="0" xfId="0" applyFont="1"/>
    <xf numFmtId="0" fontId="0" fillId="4" borderId="0" xfId="0" applyFill="1"/>
    <xf numFmtId="0" fontId="6" fillId="4" borderId="0" xfId="0" applyFont="1" applyFill="1"/>
    <xf numFmtId="0" fontId="2" fillId="4" borderId="0" xfId="0" applyFont="1" applyFill="1"/>
    <xf numFmtId="43" fontId="2" fillId="4" borderId="0" xfId="1" applyFont="1" applyFill="1"/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DF810B-3E18-4FF6-9EF4-3D151C300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4DE971-0C60-4038-A13A-CD8F0558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75FA65-3AE0-4584-98D7-4BADD6FB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3742F5-B4F4-4D9D-BB1E-CC1AEB6F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12BF4-7EAD-4D96-BF1B-99DB6D200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DF3C4A-92C0-4EFE-8165-30A63101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96440-01E7-4CBE-BF01-74D4F24F3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48603-6558-4055-AE13-26F0A987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B6AB37-6DD0-46A9-8772-8B5C618F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F3B561-C602-4545-A414-BD6FB856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056E6-C32A-401F-8A88-04B152DC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0FE19-5256-4596-A7BC-02A7364F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993511-2438-4119-B716-F7FB29316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topLeftCell="D1" zoomScale="145" zoomScaleNormal="145" workbookViewId="0">
      <selection activeCell="O18" sqref="O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.8554687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23</v>
      </c>
    </row>
    <row r="2" spans="1:22" x14ac:dyDescent="0.25">
      <c r="A2" s="4">
        <f t="shared" ref="A2:A15" si="0">N2</f>
        <v>0</v>
      </c>
      <c r="B2" s="4">
        <f t="shared" ref="B2:B15" si="1">Q2</f>
        <v>1611</v>
      </c>
      <c r="C2" s="4">
        <f>B2*1.1</f>
        <v>1772.1000000000001</v>
      </c>
      <c r="D2" s="4">
        <f t="shared" ref="D2:D13" si="2">C2*1.2</f>
        <v>2126.52</v>
      </c>
      <c r="E2" s="5">
        <f t="shared" ref="E2:E13" si="3">R2</f>
        <v>80600000</v>
      </c>
      <c r="F2" s="10">
        <f t="shared" ref="F2:F13" si="4">ROUND((E2/B2),0)</f>
        <v>50031</v>
      </c>
      <c r="G2" s="10">
        <f t="shared" ref="G2:G13" si="5">ROUND((E2/C2),0)</f>
        <v>45483</v>
      </c>
      <c r="H2" s="10">
        <f t="shared" ref="H2:H13" si="6">ROUND((E2/D2),0)</f>
        <v>37902</v>
      </c>
      <c r="I2" s="4" t="e">
        <f>#REF!</f>
        <v>#REF!</v>
      </c>
      <c r="J2" s="4" t="str">
        <f t="shared" ref="J2:J13" si="7">S2</f>
        <v>island city</v>
      </c>
      <c r="O2">
        <v>0</v>
      </c>
      <c r="P2">
        <f t="shared" ref="P2:P12" si="8">O2/1.2</f>
        <v>0</v>
      </c>
      <c r="Q2">
        <v>1611</v>
      </c>
      <c r="R2" s="2">
        <v>80600000</v>
      </c>
      <c r="S2" s="8" t="s">
        <v>22</v>
      </c>
      <c r="T2" s="8"/>
    </row>
    <row r="3" spans="1:22" x14ac:dyDescent="0.25">
      <c r="A3" s="4">
        <f t="shared" si="0"/>
        <v>0</v>
      </c>
      <c r="B3" s="4">
        <f t="shared" si="1"/>
        <v>1655</v>
      </c>
      <c r="C3" s="4">
        <f t="shared" ref="C3:C15" si="9">B3*1.1</f>
        <v>1820.5000000000002</v>
      </c>
      <c r="D3" s="4">
        <f t="shared" si="2"/>
        <v>2184.6000000000004</v>
      </c>
      <c r="E3" s="5">
        <f t="shared" si="3"/>
        <v>65000000</v>
      </c>
      <c r="F3" s="15">
        <f t="shared" si="4"/>
        <v>39275</v>
      </c>
      <c r="G3" s="10">
        <f t="shared" si="5"/>
        <v>35704</v>
      </c>
      <c r="H3" s="10">
        <f t="shared" si="6"/>
        <v>29754</v>
      </c>
      <c r="I3" s="4" t="e">
        <f>#REF!</f>
        <v>#REF!</v>
      </c>
      <c r="J3" s="4" t="str">
        <f t="shared" si="7"/>
        <v>island city</v>
      </c>
      <c r="O3">
        <v>0</v>
      </c>
      <c r="P3">
        <f t="shared" si="8"/>
        <v>0</v>
      </c>
      <c r="Q3">
        <v>1655</v>
      </c>
      <c r="R3" s="2">
        <v>65000000</v>
      </c>
      <c r="S3" s="8" t="s">
        <v>22</v>
      </c>
      <c r="T3" s="8"/>
      <c r="U3">
        <v>5</v>
      </c>
      <c r="V3" s="11" t="s">
        <v>37</v>
      </c>
    </row>
    <row r="4" spans="1:22" x14ac:dyDescent="0.25">
      <c r="A4" s="4">
        <f t="shared" si="0"/>
        <v>0</v>
      </c>
      <c r="B4" s="4">
        <f t="shared" si="1"/>
        <v>1620</v>
      </c>
      <c r="C4" s="4">
        <f t="shared" si="9"/>
        <v>1782.0000000000002</v>
      </c>
      <c r="D4" s="4">
        <f t="shared" si="2"/>
        <v>2138.4</v>
      </c>
      <c r="E4" s="5">
        <f t="shared" si="3"/>
        <v>66000000</v>
      </c>
      <c r="F4" s="10">
        <f t="shared" si="4"/>
        <v>40741</v>
      </c>
      <c r="G4" s="10">
        <f t="shared" si="5"/>
        <v>37037</v>
      </c>
      <c r="H4" s="10">
        <f t="shared" si="6"/>
        <v>30864</v>
      </c>
      <c r="I4" s="4" t="e">
        <f>#REF!</f>
        <v>#REF!</v>
      </c>
      <c r="J4" s="4" t="str">
        <f t="shared" si="7"/>
        <v>island city</v>
      </c>
      <c r="O4">
        <v>0</v>
      </c>
      <c r="P4">
        <f t="shared" si="8"/>
        <v>0</v>
      </c>
      <c r="Q4">
        <v>1620</v>
      </c>
      <c r="R4" s="2">
        <v>66000000</v>
      </c>
      <c r="S4" s="8" t="s">
        <v>22</v>
      </c>
      <c r="T4" s="8"/>
      <c r="U4">
        <v>4</v>
      </c>
    </row>
    <row r="5" spans="1:22" x14ac:dyDescent="0.25">
      <c r="A5" s="4">
        <f t="shared" si="0"/>
        <v>0</v>
      </c>
      <c r="B5" s="4">
        <f t="shared" si="1"/>
        <v>1955</v>
      </c>
      <c r="C5" s="4">
        <f t="shared" si="9"/>
        <v>2150.5</v>
      </c>
      <c r="D5" s="4">
        <f t="shared" si="2"/>
        <v>2580.6</v>
      </c>
      <c r="E5" s="5">
        <f t="shared" si="3"/>
        <v>75000000</v>
      </c>
      <c r="F5" s="22">
        <f t="shared" si="4"/>
        <v>38363</v>
      </c>
      <c r="G5" s="10">
        <f t="shared" si="5"/>
        <v>34876</v>
      </c>
      <c r="H5" s="10">
        <f t="shared" si="6"/>
        <v>29063</v>
      </c>
      <c r="I5" s="4" t="e">
        <f>#REF!</f>
        <v>#REF!</v>
      </c>
      <c r="J5" s="4" t="str">
        <f t="shared" si="7"/>
        <v>island city</v>
      </c>
      <c r="O5">
        <v>0</v>
      </c>
      <c r="P5">
        <f t="shared" si="8"/>
        <v>0</v>
      </c>
      <c r="Q5">
        <v>1955</v>
      </c>
      <c r="R5" s="2">
        <v>75000000</v>
      </c>
      <c r="S5" s="8" t="s">
        <v>22</v>
      </c>
      <c r="T5" s="8"/>
    </row>
    <row r="6" spans="1:22" x14ac:dyDescent="0.25">
      <c r="A6" s="4">
        <f t="shared" si="0"/>
        <v>0</v>
      </c>
      <c r="B6" s="4">
        <f t="shared" si="1"/>
        <v>1955</v>
      </c>
      <c r="C6" s="4">
        <f t="shared" si="9"/>
        <v>2150.5</v>
      </c>
      <c r="D6" s="4">
        <f t="shared" si="2"/>
        <v>2580.6</v>
      </c>
      <c r="E6" s="5">
        <f t="shared" si="3"/>
        <v>85000000</v>
      </c>
      <c r="F6" s="10">
        <f t="shared" si="4"/>
        <v>43478</v>
      </c>
      <c r="G6" s="10">
        <f t="shared" si="5"/>
        <v>39526</v>
      </c>
      <c r="H6" s="10">
        <f t="shared" si="6"/>
        <v>32938</v>
      </c>
      <c r="I6" s="4" t="e">
        <f>#REF!</f>
        <v>#REF!</v>
      </c>
      <c r="J6" s="4" t="str">
        <f t="shared" si="7"/>
        <v>island city</v>
      </c>
      <c r="O6">
        <v>0</v>
      </c>
      <c r="P6">
        <f t="shared" si="8"/>
        <v>0</v>
      </c>
      <c r="Q6">
        <v>1955</v>
      </c>
      <c r="R6" s="2">
        <v>85000000</v>
      </c>
      <c r="S6" s="8" t="s">
        <v>22</v>
      </c>
      <c r="T6" s="8"/>
    </row>
    <row r="7" spans="1:22" x14ac:dyDescent="0.25">
      <c r="A7" s="4">
        <f t="shared" si="0"/>
        <v>0</v>
      </c>
      <c r="B7" s="4">
        <f t="shared" si="1"/>
        <v>1955</v>
      </c>
      <c r="C7" s="4">
        <f t="shared" si="9"/>
        <v>2150.5</v>
      </c>
      <c r="D7" s="4">
        <f t="shared" si="2"/>
        <v>2580.6</v>
      </c>
      <c r="E7" s="5">
        <f t="shared" si="3"/>
        <v>77500000</v>
      </c>
      <c r="F7" s="15">
        <f t="shared" si="4"/>
        <v>39642</v>
      </c>
      <c r="G7" s="10">
        <f t="shared" si="5"/>
        <v>36038</v>
      </c>
      <c r="H7" s="10">
        <f t="shared" si="6"/>
        <v>30032</v>
      </c>
      <c r="I7" s="4" t="e">
        <f>#REF!</f>
        <v>#REF!</v>
      </c>
      <c r="J7" s="4" t="str">
        <f t="shared" si="7"/>
        <v>island city</v>
      </c>
      <c r="O7">
        <v>0</v>
      </c>
      <c r="P7">
        <f t="shared" si="8"/>
        <v>0</v>
      </c>
      <c r="Q7">
        <v>1955</v>
      </c>
      <c r="R7" s="2">
        <v>77500000</v>
      </c>
      <c r="S7" s="8" t="s">
        <v>22</v>
      </c>
      <c r="T7" s="8"/>
      <c r="U7">
        <v>18</v>
      </c>
      <c r="V7" s="11" t="s">
        <v>37</v>
      </c>
    </row>
    <row r="8" spans="1:22" x14ac:dyDescent="0.25">
      <c r="A8" s="4">
        <f t="shared" si="0"/>
        <v>0</v>
      </c>
      <c r="B8" s="4">
        <f t="shared" si="1"/>
        <v>1955</v>
      </c>
      <c r="C8" s="4">
        <f t="shared" si="9"/>
        <v>2150.5</v>
      </c>
      <c r="D8" s="4">
        <f t="shared" si="2"/>
        <v>2580.6</v>
      </c>
      <c r="E8" s="5">
        <f t="shared" si="3"/>
        <v>77900000</v>
      </c>
      <c r="F8" s="15">
        <f t="shared" si="4"/>
        <v>39847</v>
      </c>
      <c r="G8" s="10">
        <f t="shared" si="5"/>
        <v>36224</v>
      </c>
      <c r="H8" s="10">
        <f t="shared" si="6"/>
        <v>30187</v>
      </c>
      <c r="I8" s="4" t="e">
        <f>#REF!</f>
        <v>#REF!</v>
      </c>
      <c r="J8" s="4" t="str">
        <f t="shared" si="7"/>
        <v>island city</v>
      </c>
      <c r="O8">
        <v>0</v>
      </c>
      <c r="P8">
        <f t="shared" si="8"/>
        <v>0</v>
      </c>
      <c r="Q8">
        <v>1955</v>
      </c>
      <c r="R8" s="2">
        <v>77900000</v>
      </c>
      <c r="S8" s="8" t="s">
        <v>22</v>
      </c>
      <c r="T8" s="8"/>
      <c r="U8">
        <v>55</v>
      </c>
      <c r="V8" s="11" t="s">
        <v>37</v>
      </c>
    </row>
    <row r="9" spans="1:22" x14ac:dyDescent="0.25">
      <c r="A9" s="4">
        <f t="shared" si="0"/>
        <v>0</v>
      </c>
      <c r="B9" s="4">
        <f t="shared" si="1"/>
        <v>1955</v>
      </c>
      <c r="C9" s="4">
        <f t="shared" si="9"/>
        <v>2150.5</v>
      </c>
      <c r="D9" s="4">
        <f t="shared" si="2"/>
        <v>2580.6</v>
      </c>
      <c r="E9" s="5">
        <f t="shared" si="3"/>
        <v>74000000</v>
      </c>
      <c r="F9" s="22">
        <f t="shared" si="4"/>
        <v>37852</v>
      </c>
      <c r="G9" s="10">
        <f t="shared" si="5"/>
        <v>34411</v>
      </c>
      <c r="H9" s="10">
        <f t="shared" si="6"/>
        <v>28676</v>
      </c>
      <c r="I9" s="4" t="e">
        <f>#REF!</f>
        <v>#REF!</v>
      </c>
      <c r="J9" s="4" t="str">
        <f t="shared" si="7"/>
        <v>island city</v>
      </c>
      <c r="O9">
        <v>0</v>
      </c>
      <c r="P9">
        <f t="shared" si="8"/>
        <v>0</v>
      </c>
      <c r="Q9">
        <v>1955</v>
      </c>
      <c r="R9" s="2">
        <v>74000000</v>
      </c>
      <c r="S9" s="8" t="s">
        <v>22</v>
      </c>
      <c r="T9" s="8"/>
      <c r="U9">
        <v>18</v>
      </c>
    </row>
    <row r="10" spans="1:22" x14ac:dyDescent="0.25">
      <c r="A10" s="4">
        <f t="shared" si="0"/>
        <v>0</v>
      </c>
      <c r="B10" s="4">
        <f t="shared" si="1"/>
        <v>1982</v>
      </c>
      <c r="C10" s="4">
        <f t="shared" si="9"/>
        <v>2180.2000000000003</v>
      </c>
      <c r="D10" s="4">
        <f t="shared" si="2"/>
        <v>2616.2400000000002</v>
      </c>
      <c r="E10" s="5">
        <f t="shared" si="3"/>
        <v>61140480</v>
      </c>
      <c r="F10" s="10">
        <f t="shared" si="4"/>
        <v>30848</v>
      </c>
      <c r="G10" s="10">
        <f t="shared" si="5"/>
        <v>28044</v>
      </c>
      <c r="H10" s="10">
        <f t="shared" si="6"/>
        <v>23370</v>
      </c>
      <c r="I10" s="4" t="e">
        <f>#REF!</f>
        <v>#REF!</v>
      </c>
      <c r="J10" s="4" t="str">
        <f t="shared" si="7"/>
        <v>02.09.22</v>
      </c>
      <c r="O10">
        <v>0</v>
      </c>
      <c r="P10">
        <f t="shared" si="8"/>
        <v>0</v>
      </c>
      <c r="Q10">
        <v>1982</v>
      </c>
      <c r="R10" s="2">
        <v>61140480</v>
      </c>
      <c r="S10" s="8" t="s">
        <v>26</v>
      </c>
      <c r="T10" s="8"/>
      <c r="U10">
        <v>2</v>
      </c>
    </row>
    <row r="11" spans="1:22" x14ac:dyDescent="0.25">
      <c r="A11" s="4">
        <f t="shared" si="0"/>
        <v>0</v>
      </c>
      <c r="B11" s="4">
        <f t="shared" si="1"/>
        <v>2514</v>
      </c>
      <c r="C11" s="4">
        <f t="shared" si="9"/>
        <v>2765.4</v>
      </c>
      <c r="D11" s="4">
        <f t="shared" si="2"/>
        <v>3318.48</v>
      </c>
      <c r="E11" s="5">
        <f t="shared" si="3"/>
        <v>86581684</v>
      </c>
      <c r="F11" s="10">
        <f t="shared" si="4"/>
        <v>34440</v>
      </c>
      <c r="G11" s="10">
        <f t="shared" si="5"/>
        <v>31309</v>
      </c>
      <c r="H11" s="10">
        <f t="shared" si="6"/>
        <v>26091</v>
      </c>
      <c r="I11" s="4" t="e">
        <f>#REF!</f>
        <v>#REF!</v>
      </c>
      <c r="J11" s="4" t="str">
        <f t="shared" si="7"/>
        <v>11.07.22</v>
      </c>
      <c r="O11">
        <v>0</v>
      </c>
      <c r="P11">
        <f t="shared" si="8"/>
        <v>0</v>
      </c>
      <c r="Q11">
        <v>2514</v>
      </c>
      <c r="R11" s="2">
        <v>86581684</v>
      </c>
      <c r="S11" s="8" t="s">
        <v>27</v>
      </c>
      <c r="T11" s="8"/>
      <c r="U11">
        <v>11</v>
      </c>
    </row>
    <row r="12" spans="1:22" x14ac:dyDescent="0.25">
      <c r="A12" s="4">
        <f t="shared" si="0"/>
        <v>0</v>
      </c>
      <c r="B12" s="4">
        <f t="shared" si="1"/>
        <v>1982</v>
      </c>
      <c r="C12" s="4">
        <f t="shared" si="9"/>
        <v>2180.2000000000003</v>
      </c>
      <c r="D12" s="4">
        <f t="shared" si="2"/>
        <v>2616.2400000000002</v>
      </c>
      <c r="E12" s="5">
        <f t="shared" si="3"/>
        <v>63415000</v>
      </c>
      <c r="F12" s="10">
        <f t="shared" si="4"/>
        <v>31995</v>
      </c>
      <c r="G12" s="10">
        <f t="shared" si="5"/>
        <v>29087</v>
      </c>
      <c r="H12" s="10">
        <f t="shared" si="6"/>
        <v>24239</v>
      </c>
      <c r="I12" s="4" t="e">
        <f>#REF!</f>
        <v>#REF!</v>
      </c>
      <c r="J12" s="4" t="str">
        <f t="shared" si="7"/>
        <v>07.12.22</v>
      </c>
      <c r="O12">
        <v>0</v>
      </c>
      <c r="P12">
        <f t="shared" si="8"/>
        <v>0</v>
      </c>
      <c r="Q12">
        <v>1982</v>
      </c>
      <c r="R12" s="2">
        <v>63415000</v>
      </c>
      <c r="S12" s="8" t="s">
        <v>28</v>
      </c>
      <c r="T12" s="8"/>
      <c r="U12">
        <v>6</v>
      </c>
    </row>
    <row r="13" spans="1:22" x14ac:dyDescent="0.25">
      <c r="A13" s="4">
        <f t="shared" si="0"/>
        <v>0</v>
      </c>
      <c r="B13" s="4">
        <f t="shared" si="1"/>
        <v>1982</v>
      </c>
      <c r="C13" s="4">
        <f t="shared" si="9"/>
        <v>2180.2000000000003</v>
      </c>
      <c r="D13" s="4">
        <f t="shared" si="2"/>
        <v>2616.2400000000002</v>
      </c>
      <c r="E13" s="5">
        <f t="shared" si="3"/>
        <v>63641286</v>
      </c>
      <c r="F13" s="10">
        <f t="shared" si="4"/>
        <v>32110</v>
      </c>
      <c r="G13" s="10">
        <f t="shared" si="5"/>
        <v>29191</v>
      </c>
      <c r="H13" s="10">
        <f t="shared" si="6"/>
        <v>24325</v>
      </c>
      <c r="I13" s="4" t="e">
        <f>#REF!</f>
        <v>#REF!</v>
      </c>
      <c r="J13" s="4" t="str">
        <f t="shared" si="7"/>
        <v>20.05.22</v>
      </c>
      <c r="O13">
        <v>0</v>
      </c>
      <c r="P13">
        <f t="shared" ref="P13" si="10">O13/1.2</f>
        <v>0</v>
      </c>
      <c r="Q13">
        <v>1982</v>
      </c>
      <c r="R13" s="2">
        <v>63641286</v>
      </c>
      <c r="S13" s="8" t="s">
        <v>29</v>
      </c>
      <c r="T13" s="8"/>
      <c r="U13">
        <v>13</v>
      </c>
    </row>
    <row r="14" spans="1:22" x14ac:dyDescent="0.25">
      <c r="A14" s="4">
        <f t="shared" si="0"/>
        <v>0</v>
      </c>
      <c r="B14" s="4">
        <f t="shared" si="1"/>
        <v>1982</v>
      </c>
      <c r="C14" s="4">
        <f t="shared" si="9"/>
        <v>2180.2000000000003</v>
      </c>
      <c r="D14" s="4">
        <f t="shared" ref="D14:D15" si="11">C14*1.2</f>
        <v>2616.2400000000002</v>
      </c>
      <c r="E14" s="5">
        <f t="shared" ref="E14:E15" si="12">R14</f>
        <v>69670668</v>
      </c>
      <c r="F14" s="22">
        <f t="shared" ref="F14:F15" si="13">ROUND((E14/B14),0)</f>
        <v>35152</v>
      </c>
      <c r="G14" s="10">
        <f t="shared" ref="G14:G15" si="14">ROUND((E14/C14),0)</f>
        <v>31956</v>
      </c>
      <c r="H14" s="4">
        <f t="shared" ref="H14:H15" si="15">ROUND((E14/D14),0)</f>
        <v>26630</v>
      </c>
      <c r="I14" s="4" t="e">
        <f>#REF!</f>
        <v>#REF!</v>
      </c>
      <c r="J14" s="4" t="str">
        <f t="shared" ref="J14:J15" si="16">S14</f>
        <v>04.05.22</v>
      </c>
      <c r="O14">
        <v>0</v>
      </c>
      <c r="P14">
        <f t="shared" ref="P14:P15" si="17">O14/1.2</f>
        <v>0</v>
      </c>
      <c r="Q14">
        <v>1982</v>
      </c>
      <c r="R14" s="2">
        <v>69670668</v>
      </c>
      <c r="S14" s="8" t="s">
        <v>30</v>
      </c>
      <c r="T14" s="8"/>
      <c r="U14">
        <v>16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15" si="18">P15/1.2</f>
        <v>0</v>
      </c>
      <c r="R15" s="2">
        <v>0</v>
      </c>
      <c r="S15" s="8"/>
      <c r="T15" s="8"/>
    </row>
    <row r="18" spans="5:24" x14ac:dyDescent="0.25">
      <c r="E18" t="s">
        <v>21</v>
      </c>
      <c r="H18" t="s">
        <v>13</v>
      </c>
    </row>
    <row r="19" spans="5:24" x14ac:dyDescent="0.25">
      <c r="E19" t="s">
        <v>24</v>
      </c>
      <c r="F19" s="7">
        <f>I21*1.1</f>
        <v>2180.2000000000003</v>
      </c>
      <c r="H19" t="s">
        <v>14</v>
      </c>
      <c r="I19">
        <v>1956</v>
      </c>
      <c r="J19" t="s">
        <v>19</v>
      </c>
    </row>
    <row r="20" spans="5:24" x14ac:dyDescent="0.25">
      <c r="H20" t="s">
        <v>15</v>
      </c>
      <c r="I20">
        <v>26</v>
      </c>
    </row>
    <row r="21" spans="5:24" x14ac:dyDescent="0.25">
      <c r="H21" t="s">
        <v>16</v>
      </c>
      <c r="I21">
        <f>I20+I19</f>
        <v>1982</v>
      </c>
    </row>
    <row r="22" spans="5:24" x14ac:dyDescent="0.25">
      <c r="G22" s="6"/>
      <c r="H22" s="6" t="s">
        <v>17</v>
      </c>
      <c r="I22">
        <v>36000</v>
      </c>
    </row>
    <row r="23" spans="5:24" x14ac:dyDescent="0.25">
      <c r="H23" t="s">
        <v>18</v>
      </c>
      <c r="I23">
        <f>I22*I21</f>
        <v>71352000</v>
      </c>
    </row>
    <row r="24" spans="5:24" x14ac:dyDescent="0.25">
      <c r="H24" t="s">
        <v>32</v>
      </c>
      <c r="I24">
        <f>1200000*3</f>
        <v>3600000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I25">
        <f>I24+I23</f>
        <v>74952000</v>
      </c>
      <c r="O25">
        <f>I25*90%</f>
        <v>67456800</v>
      </c>
      <c r="P25" s="11">
        <f>O25*75%</f>
        <v>50592600</v>
      </c>
      <c r="Q25" s="14"/>
      <c r="R25" s="14"/>
      <c r="T25" s="14"/>
      <c r="U25" s="14"/>
      <c r="V25" s="11"/>
      <c r="W25" s="11"/>
      <c r="X25" s="11"/>
    </row>
    <row r="26" spans="5:24" x14ac:dyDescent="0.25">
      <c r="H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H27" t="s">
        <v>31</v>
      </c>
      <c r="P27" s="11"/>
      <c r="Q27" s="11"/>
      <c r="R27" s="11" t="s">
        <v>33</v>
      </c>
      <c r="T27" s="11"/>
      <c r="U27" s="11"/>
      <c r="V27" s="11"/>
      <c r="W27" s="11"/>
      <c r="X27" s="11"/>
    </row>
    <row r="28" spans="5:24" x14ac:dyDescent="0.25">
      <c r="O28" t="s">
        <v>25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6" t="s">
        <v>14</v>
      </c>
      <c r="R30" s="16">
        <v>1956</v>
      </c>
      <c r="T30" s="11"/>
      <c r="U30" s="11"/>
      <c r="V30" s="11"/>
      <c r="W30" s="11"/>
      <c r="X30" s="11"/>
    </row>
    <row r="31" spans="5:24" x14ac:dyDescent="0.25">
      <c r="P31" s="11"/>
      <c r="Q31" s="16" t="s">
        <v>15</v>
      </c>
      <c r="R31" s="16">
        <v>26</v>
      </c>
      <c r="T31" s="11"/>
      <c r="U31" s="11"/>
      <c r="V31" s="11"/>
      <c r="W31" s="11"/>
      <c r="X31" s="11"/>
    </row>
    <row r="32" spans="5:24" x14ac:dyDescent="0.25">
      <c r="P32" s="11"/>
      <c r="Q32" s="16" t="s">
        <v>16</v>
      </c>
      <c r="R32" s="16">
        <f>R31+R30</f>
        <v>1982</v>
      </c>
      <c r="S32" s="6"/>
      <c r="T32" s="11"/>
      <c r="U32" s="11"/>
      <c r="V32" s="11"/>
      <c r="W32" s="11"/>
      <c r="X32" s="11"/>
    </row>
    <row r="33" spans="15:24" x14ac:dyDescent="0.25">
      <c r="P33" s="11"/>
      <c r="Q33" s="17" t="s">
        <v>17</v>
      </c>
      <c r="R33" s="16">
        <v>36500</v>
      </c>
      <c r="S33" s="6"/>
      <c r="T33" s="11"/>
      <c r="U33" s="11"/>
      <c r="V33" s="11"/>
      <c r="W33" s="11"/>
      <c r="X33" s="11"/>
    </row>
    <row r="34" spans="15:24" x14ac:dyDescent="0.25">
      <c r="Q34" s="16" t="s">
        <v>18</v>
      </c>
      <c r="R34" s="16">
        <f>R33*R32</f>
        <v>72343000</v>
      </c>
    </row>
    <row r="35" spans="15:24" x14ac:dyDescent="0.25">
      <c r="O35" s="18"/>
      <c r="P35" s="18"/>
      <c r="Q35" s="19" t="s">
        <v>32</v>
      </c>
      <c r="R35" s="19">
        <f>1000000*3</f>
        <v>3000000</v>
      </c>
      <c r="S35" s="18"/>
      <c r="T35" s="6"/>
    </row>
    <row r="36" spans="15:24" x14ac:dyDescent="0.25">
      <c r="O36" s="18"/>
      <c r="P36" s="20" t="s">
        <v>33</v>
      </c>
      <c r="Q36" s="20" t="s">
        <v>34</v>
      </c>
      <c r="R36" s="21">
        <f>R35+R34</f>
        <v>75343000</v>
      </c>
      <c r="S36" s="20"/>
    </row>
    <row r="37" spans="15:24" x14ac:dyDescent="0.25">
      <c r="O37" s="18"/>
      <c r="P37" s="18"/>
      <c r="Q37" s="20" t="s">
        <v>35</v>
      </c>
      <c r="R37" s="21">
        <f>R36*90%</f>
        <v>67808700</v>
      </c>
      <c r="S37" s="18"/>
    </row>
    <row r="38" spans="15:24" x14ac:dyDescent="0.25">
      <c r="O38" s="18"/>
      <c r="P38" s="18"/>
      <c r="Q38" s="20" t="s">
        <v>36</v>
      </c>
      <c r="R38" s="21">
        <f>R36*80%</f>
        <v>60274400</v>
      </c>
      <c r="S38" s="18"/>
    </row>
    <row r="39" spans="15:24" x14ac:dyDescent="0.25">
      <c r="O39" s="18"/>
      <c r="P39" s="18"/>
      <c r="Q39" s="18"/>
      <c r="R39" s="18"/>
      <c r="S39" s="1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500E8-6B2F-4A52-BACB-F36AE2DC923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2023-10-27T11:47:02Z</dcterms:modified>
</cp:coreProperties>
</file>