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2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2" i="1" l="1"/>
  <c r="H11" i="1"/>
  <c r="H7" i="1"/>
  <c r="I4" i="1" l="1"/>
  <c r="N14" i="1"/>
  <c r="B8" i="1"/>
  <c r="L36" i="1" l="1"/>
  <c r="K36" i="1"/>
  <c r="G36" i="1"/>
  <c r="E36" i="1"/>
  <c r="D36" i="1"/>
  <c r="C9" i="1"/>
  <c r="M13" i="1"/>
  <c r="M14" i="1" s="1"/>
  <c r="B9" i="1"/>
  <c r="R6" i="1"/>
  <c r="R5" i="1"/>
  <c r="R4" i="1"/>
  <c r="R3" i="1"/>
  <c r="O5" i="1"/>
  <c r="K4" i="1" l="1"/>
  <c r="K3" i="1"/>
  <c r="D39" i="1"/>
  <c r="D40" i="1"/>
  <c r="D41" i="1"/>
  <c r="D34" i="1"/>
  <c r="D35" i="1"/>
  <c r="E35" i="1" s="1"/>
  <c r="G35" i="1" s="1"/>
  <c r="D37" i="1"/>
  <c r="E37" i="1" s="1"/>
  <c r="G37" i="1" s="1"/>
  <c r="D38" i="1"/>
  <c r="E34" i="1"/>
  <c r="E38" i="1"/>
  <c r="E39" i="1"/>
  <c r="E40" i="1"/>
  <c r="E41" i="1"/>
  <c r="G41" i="1" s="1"/>
  <c r="E42" i="1"/>
  <c r="G34" i="1"/>
  <c r="G38" i="1"/>
  <c r="G39" i="1"/>
  <c r="G40" i="1"/>
  <c r="G33" i="1"/>
  <c r="E33" i="1"/>
  <c r="D33" i="1"/>
  <c r="H3" i="1"/>
  <c r="H4" i="1" l="1"/>
  <c r="E4" i="1"/>
  <c r="C2" i="1"/>
  <c r="C3" i="1"/>
  <c r="C1" i="1"/>
</calcChain>
</file>

<file path=xl/sharedStrings.xml><?xml version="1.0" encoding="utf-8"?>
<sst xmlns="http://schemas.openxmlformats.org/spreadsheetml/2006/main" count="28" uniqueCount="24">
  <si>
    <t>Carpet</t>
  </si>
  <si>
    <t>Open Balcony</t>
  </si>
  <si>
    <t>Niche</t>
  </si>
  <si>
    <t>1 Car Park</t>
  </si>
  <si>
    <t>31.03.2022</t>
  </si>
  <si>
    <t>3 / B</t>
  </si>
  <si>
    <r>
      <t>2 Basements  + 1 Stilt (parking) + 2 Podiums (parking) + 3</t>
    </r>
    <r>
      <rPr>
        <b/>
        <vertAlign val="superscript"/>
        <sz val="11"/>
        <color rgb="FF000000"/>
        <rFont val="Arial Narrow"/>
        <family val="2"/>
      </rPr>
      <t>rd</t>
    </r>
    <r>
      <rPr>
        <b/>
        <sz val="11"/>
        <color rgb="FF000000"/>
        <rFont val="Arial Narrow"/>
        <family val="2"/>
      </rPr>
      <t xml:space="preserve"> to 30</t>
    </r>
    <r>
      <rPr>
        <b/>
        <vertAlign val="superscript"/>
        <sz val="11"/>
        <color rgb="FF000000"/>
        <rFont val="Arial Narrow"/>
        <family val="2"/>
      </rPr>
      <t>th</t>
    </r>
    <r>
      <rPr>
        <b/>
        <sz val="11"/>
        <color rgb="FF000000"/>
        <rFont val="Arial Narrow"/>
        <family val="2"/>
      </rPr>
      <t xml:space="preserve"> upper floors.</t>
    </r>
  </si>
  <si>
    <t>Phase - II, Building No. - 3, Wing - B</t>
  </si>
  <si>
    <t>Sr. No.</t>
  </si>
  <si>
    <t>Flat No.</t>
  </si>
  <si>
    <t>Floor No.</t>
  </si>
  <si>
    <t>Comp.</t>
  </si>
  <si>
    <t>As per RERA Carpet Area in</t>
  </si>
  <si>
    <t xml:space="preserve">Sq. ft. </t>
  </si>
  <si>
    <t>Other Area                  (Open Balcony +  Nich area)  in</t>
  </si>
  <si>
    <t>Total Area in</t>
  </si>
  <si>
    <t>Built up Area in</t>
  </si>
  <si>
    <t>Rate per</t>
  </si>
  <si>
    <t>Sq. ft. on Carpet area</t>
  </si>
  <si>
    <r>
      <t xml:space="preserve">in </t>
    </r>
    <r>
      <rPr>
        <b/>
        <sz val="7.5"/>
        <color rgb="FF000000"/>
        <rFont val="Arial"/>
        <family val="2"/>
      </rPr>
      <t>`</t>
    </r>
  </si>
  <si>
    <t>Value of flat</t>
  </si>
  <si>
    <r>
      <t xml:space="preserve">Realizable Value                             in </t>
    </r>
    <r>
      <rPr>
        <b/>
        <sz val="7.5"/>
        <color rgb="FF000000"/>
        <rFont val="Arial"/>
        <family val="2"/>
      </rPr>
      <t>`</t>
    </r>
  </si>
  <si>
    <r>
      <t xml:space="preserve">Expected Rent per month in </t>
    </r>
    <r>
      <rPr>
        <b/>
        <sz val="7.5"/>
        <color rgb="FF000000"/>
        <rFont val="Arial"/>
        <family val="2"/>
      </rPr>
      <t>`</t>
    </r>
  </si>
  <si>
    <t>2 BHK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</si>
</sst>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000000"/>
      <name val="Arial Narrow"/>
      <family val="2"/>
    </font>
    <font>
      <b/>
      <vertAlign val="superscript"/>
      <sz val="11"/>
      <color rgb="FF000000"/>
      <name val="Arial Narrow"/>
      <family val="2"/>
    </font>
    <font>
      <b/>
      <u/>
      <sz val="11"/>
      <color rgb="FF000000"/>
      <name val="Arial Narrow"/>
      <family val="2"/>
    </font>
    <font>
      <b/>
      <sz val="7.5"/>
      <color rgb="FF000000"/>
      <name val="Arial Narrow"/>
      <family val="2"/>
    </font>
    <font>
      <b/>
      <sz val="7.5"/>
      <color rgb="FF000000"/>
      <name val="Arial"/>
      <family val="2"/>
    </font>
    <font>
      <sz val="11"/>
      <color rgb="FF00000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8064A2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7">
    <xf numFmtId="0" fontId="0" fillId="0" borderId="0" xfId="0"/>
    <xf numFmtId="0" fontId="0" fillId="2" borderId="0" xfId="0" applyFill="1"/>
    <xf numFmtId="43" fontId="0" fillId="0" borderId="0" xfId="1" applyFont="1"/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justify" vertical="center"/>
    </xf>
    <xf numFmtId="0" fontId="4" fillId="0" borderId="0" xfId="0" applyFont="1"/>
    <xf numFmtId="0" fontId="5" fillId="3" borderId="6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0" fillId="3" borderId="8" xfId="0" applyFill="1" applyBorder="1" applyAlignment="1">
      <alignment vertical="top" wrapText="1"/>
    </xf>
    <xf numFmtId="0" fontId="5" fillId="3" borderId="8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4" fontId="7" fillId="0" borderId="2" xfId="0" applyNumberFormat="1" applyFont="1" applyBorder="1" applyAlignment="1">
      <alignment horizontal="right" vertical="center" wrapText="1"/>
    </xf>
    <xf numFmtId="43" fontId="0" fillId="0" borderId="0" xfId="0" applyNumberFormat="1"/>
    <xf numFmtId="0" fontId="5" fillId="3" borderId="3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183042</xdr:colOff>
      <xdr:row>38</xdr:row>
      <xdr:rowOff>10537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813442" cy="72495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26</xdr:col>
      <xdr:colOff>49706</xdr:colOff>
      <xdr:row>81</xdr:row>
      <xdr:rowOff>67695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191500"/>
          <a:ext cx="14908706" cy="73066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27</xdr:col>
      <xdr:colOff>379095</xdr:colOff>
      <xdr:row>131</xdr:row>
      <xdr:rowOff>189428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500" y="16573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25</xdr:col>
      <xdr:colOff>506890</xdr:colOff>
      <xdr:row>177</xdr:row>
      <xdr:rowOff>181984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6670000"/>
          <a:ext cx="14794390" cy="7230484"/>
        </a:xfrm>
        <a:prstGeom prst="rect">
          <a:avLst/>
        </a:prstGeom>
      </xdr:spPr>
    </xdr:pic>
    <xdr:clientData/>
  </xdr:twoCellAnchor>
  <xdr:twoCellAnchor editAs="oneCell">
    <xdr:from>
      <xdr:col>79</xdr:col>
      <xdr:colOff>0</xdr:colOff>
      <xdr:row>19</xdr:row>
      <xdr:rowOff>0</xdr:rowOff>
    </xdr:from>
    <xdr:to>
      <xdr:col>105</xdr:col>
      <xdr:colOff>379095</xdr:colOff>
      <xdr:row>63</xdr:row>
      <xdr:rowOff>189428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5148500" y="3619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79</xdr:col>
      <xdr:colOff>0</xdr:colOff>
      <xdr:row>68</xdr:row>
      <xdr:rowOff>0</xdr:rowOff>
    </xdr:from>
    <xdr:to>
      <xdr:col>105</xdr:col>
      <xdr:colOff>379095</xdr:colOff>
      <xdr:row>112</xdr:row>
      <xdr:rowOff>189428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5148500" y="12954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79</xdr:col>
      <xdr:colOff>0</xdr:colOff>
      <xdr:row>117</xdr:row>
      <xdr:rowOff>0</xdr:rowOff>
    </xdr:from>
    <xdr:to>
      <xdr:col>105</xdr:col>
      <xdr:colOff>379095</xdr:colOff>
      <xdr:row>161</xdr:row>
      <xdr:rowOff>189428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5148500" y="22288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79</xdr:col>
      <xdr:colOff>0</xdr:colOff>
      <xdr:row>166</xdr:row>
      <xdr:rowOff>0</xdr:rowOff>
    </xdr:from>
    <xdr:to>
      <xdr:col>105</xdr:col>
      <xdr:colOff>379095</xdr:colOff>
      <xdr:row>210</xdr:row>
      <xdr:rowOff>189428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5148500" y="31623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170</xdr:col>
      <xdr:colOff>0</xdr:colOff>
      <xdr:row>34</xdr:row>
      <xdr:rowOff>0</xdr:rowOff>
    </xdr:from>
    <xdr:to>
      <xdr:col>196</xdr:col>
      <xdr:colOff>379095</xdr:colOff>
      <xdr:row>78</xdr:row>
      <xdr:rowOff>189428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155000" y="6477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170</xdr:col>
      <xdr:colOff>0</xdr:colOff>
      <xdr:row>84</xdr:row>
      <xdr:rowOff>0</xdr:rowOff>
    </xdr:from>
    <xdr:to>
      <xdr:col>196</xdr:col>
      <xdr:colOff>379095</xdr:colOff>
      <xdr:row>128</xdr:row>
      <xdr:rowOff>189428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7155000" y="16002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172</xdr:col>
      <xdr:colOff>0</xdr:colOff>
      <xdr:row>136</xdr:row>
      <xdr:rowOff>0</xdr:rowOff>
    </xdr:from>
    <xdr:to>
      <xdr:col>198</xdr:col>
      <xdr:colOff>379095</xdr:colOff>
      <xdr:row>180</xdr:row>
      <xdr:rowOff>189428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8298000" y="25908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173</xdr:col>
      <xdr:colOff>0</xdr:colOff>
      <xdr:row>188</xdr:row>
      <xdr:rowOff>0</xdr:rowOff>
    </xdr:from>
    <xdr:to>
      <xdr:col>199</xdr:col>
      <xdr:colOff>379095</xdr:colOff>
      <xdr:row>232</xdr:row>
      <xdr:rowOff>189428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8869500" y="35814000"/>
          <a:ext cx="15238095" cy="85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2"/>
  <sheetViews>
    <sheetView tabSelected="1" zoomScaleNormal="100" workbookViewId="0">
      <selection activeCell="H13" sqref="H13"/>
    </sheetView>
  </sheetViews>
  <sheetFormatPr defaultRowHeight="15" x14ac:dyDescent="0.25"/>
  <cols>
    <col min="1" max="1" width="14.28515625" bestFit="1" customWidth="1"/>
    <col min="2" max="2" width="20" customWidth="1"/>
    <col min="3" max="3" width="12.5703125" bestFit="1" customWidth="1"/>
    <col min="8" max="8" width="14.28515625" bestFit="1" customWidth="1"/>
    <col min="9" max="9" width="12.7109375" bestFit="1" customWidth="1"/>
    <col min="10" max="10" width="11.42578125" bestFit="1" customWidth="1"/>
    <col min="11" max="11" width="14.28515625" bestFit="1" customWidth="1"/>
    <col min="12" max="12" width="10" bestFit="1" customWidth="1"/>
    <col min="13" max="13" width="14.28515625" bestFit="1" customWidth="1"/>
    <col min="14" max="14" width="12.5703125" bestFit="1" customWidth="1"/>
  </cols>
  <sheetData>
    <row r="1" spans="1:18" x14ac:dyDescent="0.25">
      <c r="A1" t="s">
        <v>0</v>
      </c>
      <c r="B1">
        <v>57.08</v>
      </c>
      <c r="C1">
        <f>B1*10.764</f>
        <v>614.40911999999992</v>
      </c>
      <c r="E1">
        <v>614</v>
      </c>
      <c r="H1" s="2">
        <v>714</v>
      </c>
      <c r="O1">
        <v>2</v>
      </c>
      <c r="Q1">
        <v>5</v>
      </c>
      <c r="R1">
        <v>5</v>
      </c>
    </row>
    <row r="2" spans="1:18" x14ac:dyDescent="0.25">
      <c r="A2" t="s">
        <v>1</v>
      </c>
      <c r="B2">
        <v>5.0199999999999996</v>
      </c>
      <c r="C2">
        <f t="shared" ref="C2:C3" si="0">B2*10.764</f>
        <v>54.035279999999993</v>
      </c>
      <c r="E2">
        <v>54</v>
      </c>
      <c r="H2" s="2">
        <v>17000</v>
      </c>
      <c r="K2">
        <v>26620</v>
      </c>
      <c r="O2">
        <v>1</v>
      </c>
      <c r="Q2">
        <v>5</v>
      </c>
      <c r="R2">
        <v>5</v>
      </c>
    </row>
    <row r="3" spans="1:18" x14ac:dyDescent="0.25">
      <c r="A3" t="s">
        <v>2</v>
      </c>
      <c r="B3">
        <v>4.29</v>
      </c>
      <c r="C3">
        <f t="shared" si="0"/>
        <v>46.17756</v>
      </c>
      <c r="E3">
        <v>46</v>
      </c>
      <c r="H3" s="2">
        <f>H2*H1</f>
        <v>12138000</v>
      </c>
      <c r="K3">
        <f>K2/100*115</f>
        <v>30613</v>
      </c>
      <c r="O3">
        <v>2</v>
      </c>
      <c r="Q3">
        <v>40</v>
      </c>
      <c r="R3">
        <f>Q3/33*26</f>
        <v>31.515151515151516</v>
      </c>
    </row>
    <row r="4" spans="1:18" x14ac:dyDescent="0.25">
      <c r="E4" s="1">
        <f>SUM(E1:E3)</f>
        <v>714</v>
      </c>
      <c r="H4" s="2">
        <f>H3*90%</f>
        <v>10924200</v>
      </c>
      <c r="I4" s="13">
        <f>H4*75%</f>
        <v>8193150</v>
      </c>
      <c r="K4">
        <f>K3/10.764</f>
        <v>2844.0170940170942</v>
      </c>
      <c r="O4">
        <v>28</v>
      </c>
      <c r="Q4">
        <v>7</v>
      </c>
      <c r="R4">
        <f>Q4/33*24</f>
        <v>5.0909090909090908</v>
      </c>
    </row>
    <row r="5" spans="1:18" x14ac:dyDescent="0.25">
      <c r="H5" s="2"/>
      <c r="O5">
        <f>SUM(O1:O4)</f>
        <v>33</v>
      </c>
      <c r="Q5">
        <v>7</v>
      </c>
      <c r="R5">
        <f>Q5/33*24</f>
        <v>5.0909090909090908</v>
      </c>
    </row>
    <row r="6" spans="1:18" x14ac:dyDescent="0.25">
      <c r="A6" t="s">
        <v>3</v>
      </c>
      <c r="H6" s="2"/>
      <c r="R6">
        <f>SUM(R1:R5)</f>
        <v>51.696969696969703</v>
      </c>
    </row>
    <row r="7" spans="1:18" x14ac:dyDescent="0.25">
      <c r="H7" s="2">
        <f>H3*0.025/12</f>
        <v>25287.5</v>
      </c>
    </row>
    <row r="8" spans="1:18" x14ac:dyDescent="0.25">
      <c r="A8" s="2">
        <v>9950000</v>
      </c>
      <c r="B8" s="13">
        <f>A8*90%</f>
        <v>8955000</v>
      </c>
    </row>
    <row r="9" spans="1:18" x14ac:dyDescent="0.25">
      <c r="A9" s="2">
        <v>11084500</v>
      </c>
      <c r="B9" s="13">
        <f>A9/714</f>
        <v>15524.509803921568</v>
      </c>
      <c r="C9" s="13">
        <f>A9*90%</f>
        <v>9976050</v>
      </c>
    </row>
    <row r="10" spans="1:18" x14ac:dyDescent="0.25">
      <c r="H10">
        <v>714</v>
      </c>
    </row>
    <row r="11" spans="1:18" x14ac:dyDescent="0.25">
      <c r="H11">
        <f>H10*1.1</f>
        <v>785.40000000000009</v>
      </c>
      <c r="M11" s="2">
        <v>714</v>
      </c>
      <c r="N11" s="2"/>
    </row>
    <row r="12" spans="1:18" ht="15.75" thickBot="1" x14ac:dyDescent="0.3">
      <c r="A12" t="s">
        <v>4</v>
      </c>
      <c r="H12">
        <f>H11*2800</f>
        <v>2199120.0000000005</v>
      </c>
      <c r="M12" s="2">
        <v>19000</v>
      </c>
      <c r="N12" s="2"/>
    </row>
    <row r="13" spans="1:18" ht="84.75" thickBot="1" x14ac:dyDescent="0.3">
      <c r="A13" s="3" t="s">
        <v>5</v>
      </c>
      <c r="B13" s="4" t="s">
        <v>6</v>
      </c>
      <c r="M13" s="2">
        <f>M12*M11</f>
        <v>13566000</v>
      </c>
      <c r="N13" s="2"/>
    </row>
    <row r="14" spans="1:18" x14ac:dyDescent="0.25">
      <c r="M14" s="2">
        <f>M13*90%</f>
        <v>12209400</v>
      </c>
      <c r="N14" s="2">
        <f>M14*75%</f>
        <v>9157050</v>
      </c>
    </row>
    <row r="15" spans="1:18" ht="16.5" x14ac:dyDescent="0.3">
      <c r="A15" s="5" t="s">
        <v>7</v>
      </c>
    </row>
    <row r="16" spans="1:18" ht="15.75" thickBot="1" x14ac:dyDescent="0.3"/>
    <row r="17" spans="1:12" ht="58.5" x14ac:dyDescent="0.25">
      <c r="A17" s="14" t="s">
        <v>8</v>
      </c>
      <c r="B17" s="14" t="s">
        <v>9</v>
      </c>
      <c r="C17" s="14" t="s">
        <v>10</v>
      </c>
      <c r="D17" s="14" t="s">
        <v>11</v>
      </c>
      <c r="E17" s="6" t="s">
        <v>12</v>
      </c>
      <c r="F17" s="6" t="s">
        <v>14</v>
      </c>
      <c r="G17" s="6" t="s">
        <v>15</v>
      </c>
      <c r="H17" s="6" t="s">
        <v>16</v>
      </c>
      <c r="I17" s="6" t="s">
        <v>17</v>
      </c>
      <c r="J17" s="6" t="s">
        <v>20</v>
      </c>
      <c r="K17" s="14" t="s">
        <v>21</v>
      </c>
      <c r="L17" s="14" t="s">
        <v>22</v>
      </c>
    </row>
    <row r="18" spans="1:12" ht="19.5" x14ac:dyDescent="0.25">
      <c r="A18" s="15"/>
      <c r="B18" s="15"/>
      <c r="C18" s="15"/>
      <c r="D18" s="15"/>
      <c r="E18" s="7" t="s">
        <v>13</v>
      </c>
      <c r="F18" s="7" t="s">
        <v>13</v>
      </c>
      <c r="G18" s="7" t="s">
        <v>13</v>
      </c>
      <c r="H18" s="7" t="s">
        <v>13</v>
      </c>
      <c r="I18" s="7" t="s">
        <v>18</v>
      </c>
      <c r="J18" s="7" t="s">
        <v>19</v>
      </c>
      <c r="K18" s="15"/>
      <c r="L18" s="15"/>
    </row>
    <row r="19" spans="1:12" ht="15.75" thickBot="1" x14ac:dyDescent="0.3">
      <c r="A19" s="16"/>
      <c r="B19" s="16"/>
      <c r="C19" s="16"/>
      <c r="D19" s="16"/>
      <c r="E19" s="8"/>
      <c r="F19" s="8"/>
      <c r="G19" s="8"/>
      <c r="H19" s="8"/>
      <c r="I19" s="9" t="s">
        <v>19</v>
      </c>
      <c r="J19" s="8"/>
      <c r="K19" s="16"/>
      <c r="L19" s="16"/>
    </row>
    <row r="20" spans="1:12" ht="17.25" thickBot="1" x14ac:dyDescent="0.3">
      <c r="A20" s="3">
        <v>36</v>
      </c>
      <c r="B20" s="10">
        <v>901</v>
      </c>
      <c r="C20" s="10">
        <v>9</v>
      </c>
      <c r="D20" s="11" t="s">
        <v>23</v>
      </c>
      <c r="E20" s="11">
        <v>614</v>
      </c>
      <c r="F20" s="11">
        <v>100</v>
      </c>
      <c r="G20" s="11">
        <v>714</v>
      </c>
      <c r="H20" s="11">
        <v>785</v>
      </c>
      <c r="I20" s="11">
        <v>13800</v>
      </c>
      <c r="J20" s="12">
        <v>9853200</v>
      </c>
      <c r="K20" s="12">
        <v>8867880</v>
      </c>
      <c r="L20" s="11">
        <v>20500</v>
      </c>
    </row>
    <row r="33" spans="1:12" x14ac:dyDescent="0.25">
      <c r="A33">
        <v>86.59</v>
      </c>
      <c r="B33">
        <v>12.81</v>
      </c>
      <c r="C33">
        <v>2.4500000000000002</v>
      </c>
      <c r="D33">
        <f>SUM(A33:C33)</f>
        <v>101.85000000000001</v>
      </c>
      <c r="E33">
        <f>D33*10.764</f>
        <v>1096.3134</v>
      </c>
      <c r="F33">
        <v>16479000</v>
      </c>
      <c r="G33">
        <f>F33/E33</f>
        <v>15031.285761899837</v>
      </c>
    </row>
    <row r="34" spans="1:12" x14ac:dyDescent="0.25">
      <c r="A34">
        <v>56.9</v>
      </c>
      <c r="B34">
        <v>5.0199999999999996</v>
      </c>
      <c r="C34">
        <v>4.29</v>
      </c>
      <c r="D34">
        <f t="shared" ref="D34:D41" si="1">SUM(A34:C34)</f>
        <v>66.210000000000008</v>
      </c>
      <c r="E34">
        <f t="shared" ref="E34:E42" si="2">D34*10.764</f>
        <v>712.68444</v>
      </c>
      <c r="F34">
        <v>10100000</v>
      </c>
      <c r="G34">
        <f t="shared" ref="G34:G41" si="3">F34/E34</f>
        <v>14171.770047343814</v>
      </c>
    </row>
    <row r="35" spans="1:12" x14ac:dyDescent="0.25">
      <c r="A35">
        <v>64.08</v>
      </c>
      <c r="B35">
        <v>8.18</v>
      </c>
      <c r="C35">
        <v>2.1</v>
      </c>
      <c r="D35">
        <f t="shared" si="1"/>
        <v>74.359999999999985</v>
      </c>
      <c r="E35">
        <f t="shared" si="2"/>
        <v>800.41103999999984</v>
      </c>
      <c r="F35">
        <v>13000000</v>
      </c>
      <c r="G35">
        <f t="shared" si="3"/>
        <v>16241.655037641664</v>
      </c>
    </row>
    <row r="36" spans="1:12" x14ac:dyDescent="0.25">
      <c r="A36" s="1">
        <v>57.08</v>
      </c>
      <c r="B36" s="1">
        <v>5.0199999999999996</v>
      </c>
      <c r="C36" s="1">
        <v>4.29</v>
      </c>
      <c r="D36" s="1">
        <f>SUM(A36:C36)</f>
        <v>66.39</v>
      </c>
      <c r="E36" s="1">
        <f>D36*10.764</f>
        <v>714.62195999999994</v>
      </c>
      <c r="F36" s="1">
        <v>12800000</v>
      </c>
      <c r="G36" s="1">
        <f>F36/E36</f>
        <v>17911.568236721974</v>
      </c>
      <c r="I36" s="2">
        <v>768000</v>
      </c>
      <c r="J36" s="2">
        <v>30000</v>
      </c>
      <c r="K36" s="2">
        <f>F36+I36+J36</f>
        <v>13598000</v>
      </c>
      <c r="L36" s="2">
        <f>K36/715</f>
        <v>19018.18181818182</v>
      </c>
    </row>
    <row r="37" spans="1:12" x14ac:dyDescent="0.25">
      <c r="D37">
        <f t="shared" si="1"/>
        <v>0</v>
      </c>
      <c r="E37">
        <f t="shared" si="2"/>
        <v>0</v>
      </c>
      <c r="G37" t="e">
        <f t="shared" si="3"/>
        <v>#DIV/0!</v>
      </c>
      <c r="I37" s="2"/>
      <c r="J37" s="2"/>
      <c r="K37" s="2"/>
      <c r="L37" s="2"/>
    </row>
    <row r="38" spans="1:12" x14ac:dyDescent="0.25">
      <c r="D38">
        <f t="shared" si="1"/>
        <v>0</v>
      </c>
      <c r="E38">
        <f t="shared" si="2"/>
        <v>0</v>
      </c>
      <c r="G38" t="e">
        <f t="shared" si="3"/>
        <v>#DIV/0!</v>
      </c>
    </row>
    <row r="39" spans="1:12" x14ac:dyDescent="0.25">
      <c r="D39">
        <f>SUM(A39:C39)</f>
        <v>0</v>
      </c>
      <c r="E39">
        <f t="shared" si="2"/>
        <v>0</v>
      </c>
      <c r="G39" t="e">
        <f t="shared" si="3"/>
        <v>#DIV/0!</v>
      </c>
    </row>
    <row r="40" spans="1:12" x14ac:dyDescent="0.25">
      <c r="D40">
        <f t="shared" si="1"/>
        <v>0</v>
      </c>
      <c r="E40">
        <f t="shared" si="2"/>
        <v>0</v>
      </c>
      <c r="G40" t="e">
        <f t="shared" si="3"/>
        <v>#DIV/0!</v>
      </c>
    </row>
    <row r="41" spans="1:12" x14ac:dyDescent="0.25">
      <c r="D41">
        <f t="shared" si="1"/>
        <v>0</v>
      </c>
      <c r="E41">
        <f t="shared" si="2"/>
        <v>0</v>
      </c>
      <c r="G41" t="e">
        <f t="shared" si="3"/>
        <v>#DIV/0!</v>
      </c>
    </row>
    <row r="42" spans="1:12" x14ac:dyDescent="0.25">
      <c r="E42">
        <f t="shared" si="2"/>
        <v>0</v>
      </c>
    </row>
  </sheetData>
  <mergeCells count="6">
    <mergeCell ref="L17:L19"/>
    <mergeCell ref="A17:A19"/>
    <mergeCell ref="B17:B19"/>
    <mergeCell ref="C17:C19"/>
    <mergeCell ref="D17:D19"/>
    <mergeCell ref="K17:K19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81" zoomScale="10" zoomScaleNormal="10" workbookViewId="0">
      <selection activeCell="FR189" sqref="FR189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2023-10-20T11:44:16Z</dcterms:modified>
</cp:coreProperties>
</file>