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BCFC34D8-FF3E-4369-9D91-DD90A65E958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" l="1"/>
  <c r="B20" i="1"/>
  <c r="F16" i="1"/>
  <c r="J14" i="1"/>
  <c r="J15" i="1" s="1"/>
  <c r="L27" i="1"/>
  <c r="L26" i="1"/>
  <c r="L23" i="1"/>
  <c r="L22" i="1"/>
  <c r="L21" i="1"/>
  <c r="L20" i="1"/>
  <c r="L19" i="1"/>
  <c r="L18" i="1"/>
  <c r="L17" i="1"/>
  <c r="K14" i="1"/>
  <c r="H14" i="1"/>
  <c r="B35" i="1"/>
  <c r="B34" i="1"/>
  <c r="C31" i="1"/>
  <c r="C29" i="1"/>
  <c r="J31" i="1"/>
  <c r="J30" i="1"/>
  <c r="J29" i="1"/>
  <c r="J28" i="1"/>
  <c r="J27" i="1"/>
  <c r="H5" i="1"/>
  <c r="H7" i="1"/>
  <c r="B18" i="1"/>
  <c r="B19" i="1"/>
  <c r="G5" i="1"/>
  <c r="J26" i="1"/>
  <c r="J4" i="1" l="1"/>
  <c r="G38" i="1" l="1"/>
  <c r="H38" i="1" s="1"/>
  <c r="G37" i="1"/>
  <c r="H37" i="1" s="1"/>
  <c r="D38" i="1"/>
  <c r="D37" i="1"/>
  <c r="G36" i="1"/>
  <c r="G35" i="1"/>
  <c r="G34" i="1"/>
  <c r="K34" i="1" l="1"/>
  <c r="J5" i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L34" i="1"/>
  <c r="J35" i="1"/>
  <c r="H36" i="1"/>
  <c r="H35" i="1" l="1"/>
  <c r="H34" i="1"/>
  <c r="D35" i="1"/>
  <c r="K7" i="1" l="1"/>
  <c r="I31" i="1" l="1"/>
  <c r="I30" i="1"/>
  <c r="I32" i="1"/>
  <c r="D36" i="1" l="1"/>
  <c r="I26" i="1"/>
  <c r="I35" i="1" l="1"/>
  <c r="I34" i="1"/>
  <c r="D34" i="1"/>
  <c r="I27" i="1"/>
  <c r="I28" i="1"/>
  <c r="I29" i="1"/>
  <c r="B8" i="1" l="1"/>
  <c r="H3" i="1" l="1"/>
  <c r="B10" i="1" l="1"/>
  <c r="B5" i="1" l="1"/>
  <c r="B11" i="1" l="1"/>
  <c r="B6" i="1"/>
  <c r="B14" i="1"/>
  <c r="B12" i="1" l="1"/>
  <c r="B13" i="1" s="1"/>
  <c r="B15" i="1" s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<sst xmlns="http://schemas.openxmlformats.org/spreadsheetml/2006/main" count="29" uniqueCount="27">
  <si>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</si>
  <si>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</si>
  <si>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</si>
  <si>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</si>
  <si>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</si>
  <si>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</si>
  <si>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</si>
  <si>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</si>
  <si>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</si>
  <si>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</si>
  <si>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</si>
  <si>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</si>
  <si>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</si>
  <si>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</si>
  <si>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</si>
  <si>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</si>
  <si>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</si>
  <si>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</si>
  <si>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</si>
  <si>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</si>
  <si>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</si>
  <si>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</si>
  <si>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</si>
  <si>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</si>
  <si>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Flat Value</t>
  </si>
  <si>
    <t>Agreement carpet</t>
  </si>
  <si>
    <t>Carpet area measurement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</si>
</sst>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2" borderId="0" xfId="0" applyFont="1" applyFill="1"/>
    <xf numFmtId="0" fontId="0" fillId="2" borderId="0" xfId="0" applyFill="1"/>
    <xf numFmtId="43" fontId="0" fillId="2" borderId="0" xfId="0" applyNumberFormat="1" applyFill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12" fillId="4" borderId="1" xfId="0" applyFont="1" applyFill="1" applyBorder="1"/>
    <xf numFmtId="0" fontId="14" fillId="4" borderId="1" xfId="0" applyFont="1" applyFill="1" applyBorder="1"/>
    <xf numFmtId="43" fontId="12" fillId="4" borderId="1" xfId="0" applyNumberFormat="1" applyFont="1" applyFill="1" applyBorder="1"/>
    <xf numFmtId="43" fontId="14" fillId="4" borderId="1" xfId="0" applyNumberFormat="1" applyFont="1" applyFill="1" applyBorder="1"/>
    <xf numFmtId="43" fontId="15" fillId="4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8" xfId="0" applyNumberFormat="1" applyBorder="1"/>
    <xf numFmtId="0" fontId="0" fillId="0" borderId="8" xfId="0" applyBorder="1"/>
    <xf numFmtId="43" fontId="0" fillId="0" borderId="9" xfId="0" applyNumberFormat="1" applyBorder="1"/>
    <xf numFmtId="43" fontId="0" fillId="0" borderId="1" xfId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450035</xdr:colOff>
      <xdr:row>46</xdr:row>
      <xdr:rowOff>77434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1C0D0B-9243-4569-92D8-F72F363FD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909235" cy="8840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180975</xdr:rowOff>
    </xdr:from>
    <xdr:to>
      <xdr:col>28</xdr:col>
      <xdr:colOff>412011</xdr:colOff>
      <xdr:row>47</xdr:row>
      <xdr:rowOff>39330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30D1B2-E7B7-433A-B337-888701C5B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180975"/>
          <a:ext cx="17452236" cy="8811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135581</xdr:colOff>
      <xdr:row>47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47529C-6F4F-4DF8-9866-66A849DA3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85181" cy="9107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11739</xdr:colOff>
      <xdr:row>48</xdr:row>
      <xdr:rowOff>48908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E84847-656A-4B03-B27A-08CA17685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61339" cy="91929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563925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FA1CFA-F866-4D9F-8D8E-EAA75E64C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75125" cy="8430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24</xdr:col>
      <xdr:colOff>173516</xdr:colOff>
      <xdr:row>95</xdr:row>
      <xdr:rowOff>86960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F73623-4212-4BAB-81B3-6D1DB4FE4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334500"/>
          <a:ext cx="14803916" cy="8849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7F38A5-598D-49D2-8D8E-839B447AE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6004233" cy="8802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602031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336328-E8F1-419A-9F81-05DC4D46A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13231" cy="8468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tabSelected="1" zoomScaleNormal="100" workbookViewId="0">
      <selection activeCell="F21" sqref="F21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6"/>
      <c r="C1" s="21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37" t="s">
        <v>24</v>
      </c>
      <c r="C2" s="37"/>
      <c r="D2" s="45"/>
      <c r="E2" s="17"/>
      <c r="F2" t="s">
        <v>13</v>
      </c>
      <c r="I2" s="6"/>
      <c r="L2" s="5"/>
      <c r="O2" s="6"/>
    </row>
    <row r="3" spans="1:15" ht="16.5" x14ac:dyDescent="0.3">
      <c r="A3" s="32" t="s">
        <v>0</v>
      </c>
      <c r="B3" s="38">
        <v>17000</v>
      </c>
      <c r="C3" s="38"/>
      <c r="D3" s="35"/>
      <c r="E3" s="13"/>
      <c r="F3" s="5">
        <v>1998</v>
      </c>
      <c r="G3" s="7">
        <v>2023</v>
      </c>
      <c r="H3" s="8">
        <f>G3-F3</f>
        <v>25</v>
      </c>
      <c r="I3" s="6"/>
      <c r="J3">
        <v>26620</v>
      </c>
      <c r="L3" s="5"/>
      <c r="M3" s="7"/>
      <c r="N3" s="8"/>
      <c r="O3" s="6"/>
    </row>
    <row r="4" spans="1:15" ht="33" x14ac:dyDescent="0.3">
      <c r="A4" s="33" t="s">
        <v>1</v>
      </c>
      <c r="B4" s="38">
        <v>2500</v>
      </c>
      <c r="C4" s="38"/>
      <c r="D4" s="35"/>
      <c r="E4" s="13"/>
      <c r="F4" s="9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38">
        <f>B3-B4</f>
        <v>14500</v>
      </c>
      <c r="C5" s="38"/>
      <c r="D5" s="35"/>
      <c r="E5" s="20">
        <f>57.36*10.764</f>
        <v>617.4230399999999</v>
      </c>
      <c r="F5" s="62">
        <v>617</v>
      </c>
      <c r="G5" s="24">
        <f>F5*1.2</f>
        <v>740.4</v>
      </c>
      <c r="H5" s="27">
        <f>G5*1.3</f>
        <v>962.52</v>
      </c>
      <c r="I5" s="41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38">
        <f>B4</f>
        <v>2500</v>
      </c>
      <c r="C6" s="38"/>
      <c r="D6" s="35"/>
      <c r="E6" s="65"/>
      <c r="F6" s="65"/>
      <c r="G6" s="25"/>
      <c r="H6" s="27">
        <v>11000</v>
      </c>
      <c r="I6" s="18"/>
      <c r="J6" s="19"/>
      <c r="L6" s="5"/>
      <c r="M6" s="7"/>
      <c r="N6" s="8"/>
      <c r="O6" s="6"/>
    </row>
    <row r="7" spans="1:15" ht="16.5" x14ac:dyDescent="0.3">
      <c r="A7" s="32" t="s">
        <v>4</v>
      </c>
      <c r="B7" s="34">
        <v>25</v>
      </c>
      <c r="C7" s="34"/>
      <c r="D7" s="46"/>
      <c r="E7" s="66"/>
      <c r="F7" s="20"/>
      <c r="G7" s="25"/>
      <c r="H7" s="25">
        <f>H6*H5</f>
        <v>10587720</v>
      </c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2" t="s">
        <v>5</v>
      </c>
      <c r="B8" s="34">
        <f>B9-B7</f>
        <v>35</v>
      </c>
      <c r="C8" s="34"/>
      <c r="D8" s="47"/>
      <c r="E8" s="43"/>
      <c r="F8" s="20"/>
      <c r="G8" s="26"/>
      <c r="H8" s="25"/>
      <c r="I8" s="19"/>
      <c r="J8" s="19"/>
      <c r="L8" s="5"/>
      <c r="M8" s="10"/>
      <c r="N8" s="11"/>
      <c r="O8" s="6"/>
    </row>
    <row r="9" spans="1:15" ht="16.5" x14ac:dyDescent="0.3">
      <c r="A9" s="32" t="s">
        <v>6</v>
      </c>
      <c r="B9" s="34">
        <v>60</v>
      </c>
      <c r="C9" s="34"/>
      <c r="D9" s="46"/>
      <c r="E9" s="42"/>
      <c r="F9" s="44"/>
      <c r="G9" s="40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3" t="s">
        <v>7</v>
      </c>
      <c r="B10" s="34">
        <f>90*B7/B9</f>
        <v>37.5</v>
      </c>
      <c r="C10" s="34"/>
      <c r="D10" s="46"/>
      <c r="E10" s="42"/>
      <c r="F10" s="20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2"/>
      <c r="B11" s="39">
        <f>B10%</f>
        <v>0.375</v>
      </c>
      <c r="C11" s="39"/>
      <c r="D11" s="48"/>
      <c r="E11" s="30"/>
      <c r="F11" s="13"/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2" t="s">
        <v>8</v>
      </c>
      <c r="B12" s="38">
        <f>B6*B11</f>
        <v>937.5</v>
      </c>
      <c r="C12" s="38"/>
      <c r="D12" s="49"/>
      <c r="E12" s="1"/>
      <c r="F12" s="13"/>
      <c r="G12" s="25"/>
      <c r="H12" s="26"/>
      <c r="I12" s="23"/>
      <c r="J12" s="19"/>
      <c r="K12" s="16"/>
      <c r="L12" s="16"/>
      <c r="M12" s="14"/>
      <c r="N12" s="8"/>
      <c r="O12" s="6"/>
    </row>
    <row r="13" spans="1:15" ht="16.5" x14ac:dyDescent="0.3">
      <c r="A13" s="32" t="s">
        <v>9</v>
      </c>
      <c r="B13" s="38">
        <f>B6-B12</f>
        <v>1562.5</v>
      </c>
      <c r="C13" s="38"/>
      <c r="D13" s="49"/>
      <c r="E13" s="1"/>
      <c r="F13" s="13" t="s">
        <v>26</v>
      </c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2" t="s">
        <v>2</v>
      </c>
      <c r="B14" s="38">
        <f>B5</f>
        <v>14500</v>
      </c>
      <c r="C14" s="38"/>
      <c r="D14" s="35"/>
      <c r="E14" s="13"/>
      <c r="F14" s="16">
        <v>656</v>
      </c>
      <c r="H14" s="26">
        <f>648+14</f>
        <v>662</v>
      </c>
      <c r="I14" s="19"/>
      <c r="J14" s="19">
        <f>183+94+105+117+16+29+33+6+8+57</f>
        <v>648</v>
      </c>
      <c r="K14" s="16">
        <f>8+6</f>
        <v>14</v>
      </c>
      <c r="L14" s="16"/>
      <c r="M14" s="14"/>
      <c r="N14" s="8"/>
      <c r="O14" s="6"/>
    </row>
    <row r="15" spans="1:15" ht="16.5" x14ac:dyDescent="0.3">
      <c r="A15" s="32" t="s">
        <v>10</v>
      </c>
      <c r="B15" s="38">
        <f>B14+B13</f>
        <v>16062.5</v>
      </c>
      <c r="C15" s="38"/>
      <c r="D15" s="35"/>
      <c r="E15" s="13"/>
      <c r="F15" s="16"/>
      <c r="G15" s="28"/>
      <c r="H15" s="26"/>
      <c r="I15" s="16"/>
      <c r="J15" s="16">
        <f>J14+K14</f>
        <v>662</v>
      </c>
      <c r="K15" s="16"/>
      <c r="L15" s="16"/>
      <c r="M15" s="14"/>
      <c r="N15" s="8"/>
      <c r="O15" s="6"/>
    </row>
    <row r="16" spans="1:15" ht="16.5" x14ac:dyDescent="0.3">
      <c r="A16" s="32"/>
      <c r="B16" s="38">
        <v>16063</v>
      </c>
      <c r="C16" s="38"/>
      <c r="D16" s="35"/>
      <c r="E16" s="13"/>
      <c r="F16" s="16">
        <f>648+14</f>
        <v>662</v>
      </c>
      <c r="G16" s="28"/>
      <c r="H16" s="26"/>
      <c r="I16" s="16"/>
      <c r="J16" s="16"/>
      <c r="K16" s="16"/>
      <c r="L16" s="16"/>
      <c r="M16" s="15"/>
      <c r="N16" s="8"/>
      <c r="O16" s="6"/>
    </row>
    <row r="17" spans="1:15" ht="16.5" x14ac:dyDescent="0.3">
      <c r="A17" s="57" t="s">
        <v>23</v>
      </c>
      <c r="B17" s="56">
        <v>617</v>
      </c>
      <c r="C17" s="56"/>
      <c r="D17" s="57"/>
      <c r="E17" s="13"/>
      <c r="F17" s="26"/>
      <c r="G17" s="29"/>
      <c r="H17" s="25"/>
      <c r="I17" s="41"/>
      <c r="L17" s="5">
        <f>18.48*9.88</f>
        <v>182.58240000000001</v>
      </c>
      <c r="N17" s="11"/>
      <c r="O17" s="6"/>
    </row>
    <row r="18" spans="1:15" ht="16.5" x14ac:dyDescent="0.3">
      <c r="A18" s="57" t="s">
        <v>11</v>
      </c>
      <c r="B18" s="58">
        <f>B17*B16</f>
        <v>9910871</v>
      </c>
      <c r="C18" s="58"/>
      <c r="D18" s="59"/>
      <c r="E18" s="13"/>
      <c r="F18" s="26"/>
      <c r="G18" s="26"/>
      <c r="H18" s="25"/>
      <c r="I18" s="41"/>
      <c r="L18" s="5">
        <f>9.75*9.65</f>
        <v>94.087500000000006</v>
      </c>
      <c r="N18" s="25"/>
      <c r="O18" s="41"/>
    </row>
    <row r="19" spans="1:15" ht="16.5" x14ac:dyDescent="0.3">
      <c r="A19" s="57" t="s">
        <v>12</v>
      </c>
      <c r="B19" s="58">
        <f>740*B4</f>
        <v>1850000</v>
      </c>
      <c r="C19" s="58"/>
      <c r="D19" s="59"/>
      <c r="E19" s="13"/>
      <c r="F19" s="13"/>
      <c r="G19" s="13"/>
      <c r="I19" s="6"/>
      <c r="L19">
        <f>10.83*9.68</f>
        <v>104.8344</v>
      </c>
    </row>
    <row r="20" spans="1:15" ht="16.5" x14ac:dyDescent="0.3">
      <c r="A20" s="56" t="s">
        <v>16</v>
      </c>
      <c r="B20" s="60">
        <f>B18*0.025/12</f>
        <v>20647.647916666669</v>
      </c>
      <c r="C20" s="58"/>
      <c r="D20" s="58"/>
      <c r="E20" s="13"/>
      <c r="L20">
        <f>11.92*9.845</f>
        <v>117.3524</v>
      </c>
    </row>
    <row r="21" spans="1:15" x14ac:dyDescent="0.25">
      <c r="B21" s="22"/>
      <c r="C21" s="22"/>
      <c r="L21">
        <f>5.265*2.988</f>
        <v>15.731819999999999</v>
      </c>
    </row>
    <row r="22" spans="1:15" x14ac:dyDescent="0.25">
      <c r="B22" s="22"/>
      <c r="C22" s="22"/>
      <c r="L22">
        <f>4.2*7</f>
        <v>29.400000000000002</v>
      </c>
    </row>
    <row r="23" spans="1:15" x14ac:dyDescent="0.25">
      <c r="L23">
        <f>5.655*5.895</f>
        <v>33.336224999999999</v>
      </c>
    </row>
    <row r="24" spans="1:15" x14ac:dyDescent="0.25">
      <c r="D24" t="s">
        <v>14</v>
      </c>
      <c r="L24">
        <v>6</v>
      </c>
    </row>
    <row r="25" spans="1:15" x14ac:dyDescent="0.25">
      <c r="B25" s="61" t="s">
        <v>20</v>
      </c>
      <c r="C25" s="61" t="s">
        <v>15</v>
      </c>
      <c r="D25" s="62" t="s">
        <v>21</v>
      </c>
      <c r="E25" s="62"/>
      <c r="F25" s="62" t="s">
        <v>11</v>
      </c>
      <c r="G25" s="62" t="s">
        <v>17</v>
      </c>
      <c r="H25" s="62" t="s">
        <v>18</v>
      </c>
      <c r="I25" s="62" t="s">
        <v>19</v>
      </c>
      <c r="J25" s="62"/>
      <c r="L25">
        <v>8</v>
      </c>
    </row>
    <row r="26" spans="1:15" ht="17.25" x14ac:dyDescent="0.3">
      <c r="B26" s="61"/>
      <c r="C26" s="61">
        <v>880</v>
      </c>
      <c r="D26" s="62"/>
      <c r="E26" s="62"/>
      <c r="F26" s="62">
        <v>13500000</v>
      </c>
      <c r="G26" s="20">
        <f t="shared" ref="G26:G32" si="0">F26/C26</f>
        <v>15340.90909090909</v>
      </c>
      <c r="H26" s="20" t="e">
        <f>F26/D26</f>
        <v>#DIV/0!</v>
      </c>
      <c r="I26" s="20" t="e">
        <f t="shared" ref="I26:I32" si="1">F26/B26</f>
        <v>#DIV/0!</v>
      </c>
      <c r="J26" s="62">
        <f t="shared" ref="J26:J31" si="2">B26/C26</f>
        <v>0</v>
      </c>
      <c r="K26" s="31"/>
      <c r="L26">
        <f>6.3*9</f>
        <v>56.699999999999996</v>
      </c>
    </row>
    <row r="27" spans="1:15" ht="17.25" x14ac:dyDescent="0.3">
      <c r="B27" s="61">
        <v>1054</v>
      </c>
      <c r="C27" s="61">
        <v>800</v>
      </c>
      <c r="D27" s="62"/>
      <c r="E27" s="62"/>
      <c r="F27" s="62">
        <v>12500000</v>
      </c>
      <c r="G27" s="20">
        <f t="shared" si="0"/>
        <v>15625</v>
      </c>
      <c r="H27" s="20" t="e">
        <f>F27/D27</f>
        <v>#DIV/0!</v>
      </c>
      <c r="I27" s="20">
        <f t="shared" si="1"/>
        <v>11859.582542694498</v>
      </c>
      <c r="J27" s="62">
        <f t="shared" si="2"/>
        <v>1.3174999999999999</v>
      </c>
      <c r="K27" s="31"/>
      <c r="L27">
        <f>SUM(L17:L26)</f>
        <v>648.02474500000005</v>
      </c>
    </row>
    <row r="28" spans="1:15" x14ac:dyDescent="0.25">
      <c r="B28" s="61"/>
      <c r="C28" s="61">
        <v>700</v>
      </c>
      <c r="D28" s="62"/>
      <c r="E28" s="62"/>
      <c r="F28" s="20">
        <v>12500000</v>
      </c>
      <c r="G28" s="20">
        <f t="shared" si="0"/>
        <v>17857.142857142859</v>
      </c>
      <c r="H28" s="20" t="e">
        <f t="shared" ref="H28:H32" si="3">F28/D28</f>
        <v>#DIV/0!</v>
      </c>
      <c r="I28" s="20" t="e">
        <f t="shared" si="1"/>
        <v>#DIV/0!</v>
      </c>
      <c r="J28" s="62">
        <f t="shared" si="2"/>
        <v>0</v>
      </c>
    </row>
    <row r="29" spans="1:15" x14ac:dyDescent="0.25">
      <c r="B29" s="61">
        <v>850</v>
      </c>
      <c r="C29" s="61">
        <f>B29/1.3</f>
        <v>653.84615384615381</v>
      </c>
      <c r="D29" s="62"/>
      <c r="E29" s="62"/>
      <c r="F29" s="20">
        <v>9500000</v>
      </c>
      <c r="G29" s="20">
        <f t="shared" si="0"/>
        <v>14529.411764705883</v>
      </c>
      <c r="H29" s="20" t="e">
        <f t="shared" si="3"/>
        <v>#DIV/0!</v>
      </c>
      <c r="I29" s="20">
        <f t="shared" si="1"/>
        <v>11176.470588235294</v>
      </c>
      <c r="J29" s="62">
        <f t="shared" si="2"/>
        <v>1.3</v>
      </c>
    </row>
    <row r="30" spans="1:15" x14ac:dyDescent="0.25">
      <c r="B30" s="17">
        <v>950</v>
      </c>
      <c r="C30" s="61">
        <v>765</v>
      </c>
      <c r="D30" s="62"/>
      <c r="F30" s="63">
        <v>12000000</v>
      </c>
      <c r="G30" s="63">
        <f t="shared" si="0"/>
        <v>15686.274509803921</v>
      </c>
      <c r="H30" s="20" t="e">
        <f t="shared" si="3"/>
        <v>#DIV/0!</v>
      </c>
      <c r="I30" s="63">
        <f t="shared" si="1"/>
        <v>12631.578947368422</v>
      </c>
      <c r="J30" s="62">
        <f t="shared" si="2"/>
        <v>1.2418300653594772</v>
      </c>
    </row>
    <row r="31" spans="1:15" x14ac:dyDescent="0.25">
      <c r="B31" s="17">
        <v>1000</v>
      </c>
      <c r="C31" s="17">
        <f>B31/1.3</f>
        <v>769.23076923076917</v>
      </c>
      <c r="D31" s="62"/>
      <c r="F31" s="63">
        <v>12500000</v>
      </c>
      <c r="G31" s="63">
        <f t="shared" si="0"/>
        <v>16250.000000000002</v>
      </c>
      <c r="H31" s="63" t="e">
        <f t="shared" si="3"/>
        <v>#DIV/0!</v>
      </c>
      <c r="I31" s="63">
        <f t="shared" si="1"/>
        <v>12500</v>
      </c>
      <c r="J31" s="62">
        <f t="shared" si="2"/>
        <v>1.3</v>
      </c>
    </row>
    <row r="32" spans="1:15" x14ac:dyDescent="0.25">
      <c r="F32" s="64"/>
      <c r="G32" s="63" t="e">
        <f t="shared" si="0"/>
        <v>#DIV/0!</v>
      </c>
      <c r="H32" s="63" t="e">
        <f t="shared" si="3"/>
        <v>#DIV/0!</v>
      </c>
      <c r="I32" s="63" t="e">
        <f t="shared" si="1"/>
        <v>#DIV/0!</v>
      </c>
    </row>
    <row r="33" spans="1:12" x14ac:dyDescent="0.25">
      <c r="B33" s="17" t="s">
        <v>22</v>
      </c>
    </row>
    <row r="34" spans="1:12" x14ac:dyDescent="0.25">
      <c r="B34" s="53">
        <f>57.36*10.764</f>
        <v>617.4230399999999</v>
      </c>
      <c r="C34" s="53">
        <v>9500000</v>
      </c>
      <c r="D34" s="54">
        <f>C34/B34</f>
        <v>15386.533032521756</v>
      </c>
      <c r="E34" s="54">
        <v>100</v>
      </c>
      <c r="F34" s="54">
        <v>100</v>
      </c>
      <c r="G34" s="55">
        <f>F34+E34+C34</f>
        <v>9500200</v>
      </c>
      <c r="H34">
        <f>G34/B34</f>
        <v>15386.856959532966</v>
      </c>
      <c r="I34" s="13" t="e">
        <f>G34/#REF!</f>
        <v>#REF!</v>
      </c>
      <c r="K34">
        <f>A34+B34</f>
        <v>617.4230399999999</v>
      </c>
      <c r="L34">
        <f>G34/K34</f>
        <v>15386.856959532966</v>
      </c>
    </row>
    <row r="35" spans="1:12" x14ac:dyDescent="0.25">
      <c r="B35" s="17">
        <f>75.75*10.764</f>
        <v>815.37299999999993</v>
      </c>
      <c r="C35" s="17">
        <v>13200000</v>
      </c>
      <c r="D35">
        <f>C35/B35</f>
        <v>16188.909860885755</v>
      </c>
      <c r="E35">
        <v>720000</v>
      </c>
      <c r="F35" s="54">
        <v>30000</v>
      </c>
      <c r="G35" s="13">
        <f>F35+E35+C35</f>
        <v>13950000</v>
      </c>
      <c r="H35">
        <f>G35/B35</f>
        <v>17108.734284799721</v>
      </c>
      <c r="I35" s="13" t="e">
        <f>G35/#REF!</f>
        <v>#REF!</v>
      </c>
      <c r="J35" t="e">
        <f>G35/A35</f>
        <v>#DIV/0!</v>
      </c>
    </row>
    <row r="36" spans="1:12" x14ac:dyDescent="0.25">
      <c r="D36" t="e">
        <f>C36/B36</f>
        <v>#DIV/0!</v>
      </c>
      <c r="E36">
        <v>245000</v>
      </c>
      <c r="F36">
        <v>30000</v>
      </c>
      <c r="G36" s="13">
        <f>F36+E36+C36</f>
        <v>275000</v>
      </c>
      <c r="H36" t="e">
        <f>G36/B36</f>
        <v>#DIV/0!</v>
      </c>
    </row>
    <row r="37" spans="1:12" ht="15.75" x14ac:dyDescent="0.25">
      <c r="A37" s="15"/>
      <c r="D37" t="e">
        <f>C37/B37</f>
        <v>#DIV/0!</v>
      </c>
      <c r="E37">
        <v>392000</v>
      </c>
      <c r="F37">
        <v>30000</v>
      </c>
      <c r="G37" s="13">
        <f>F37+E37+C37</f>
        <v>422000</v>
      </c>
      <c r="H37" t="e">
        <f>G37/B37</f>
        <v>#DIV/0!</v>
      </c>
    </row>
    <row r="38" spans="1:12" ht="15.75" x14ac:dyDescent="0.25">
      <c r="A38" s="15"/>
      <c r="B38" s="50"/>
      <c r="C38" s="50"/>
      <c r="D38" s="51" t="e">
        <f>C38/B38</f>
        <v>#DIV/0!</v>
      </c>
      <c r="E38" s="51">
        <v>210000</v>
      </c>
      <c r="F38" s="51">
        <v>30000</v>
      </c>
      <c r="G38" s="52">
        <f>F38+E38+C38</f>
        <v>240000</v>
      </c>
      <c r="H38" s="51" t="e">
        <f>G38/B38</f>
        <v>#DIV/0!</v>
      </c>
    </row>
    <row r="39" spans="1:12" ht="15.75" x14ac:dyDescent="0.25">
      <c r="A39" s="15"/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43" spans="1:12" ht="15.75" x14ac:dyDescent="0.25">
      <c r="A43" s="15"/>
    </row>
    <row r="63" spans="4:6" x14ac:dyDescent="0.25">
      <c r="D63" s="13"/>
      <c r="E63" s="13"/>
      <c r="F63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topLeftCell="A16" workbookViewId="0">
      <selection activeCell="A50" sqref="A5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8B0C3-AA01-4A17-8B59-62560893AE37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2023-10-20T06:57:14Z</dcterms:modified>
</cp:coreProperties>
</file>