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/>
  <mc:AlternateContent xmlns:mc="http://schemas.openxmlformats.org/markup-compatibility/2006">
    <mc:Choice Requires="x15">
      <x15ac:absPath xmlns:x15ac="http://schemas.microsoft.com/office/spreadsheetml/2010/11/ac" url="F:\Work from home - Vastukala\25.10.2023\Durgesh Bhurmal Devda\"/>
    </mc:Choice>
  </mc:AlternateContent>
  <xr:revisionPtr revIDLastSave="0" documentId="13_ncr:1_{D02A9C3B-1DB8-4F77-84DF-8EE5413FA7ED}" xr6:coauthVersionLast="36" xr6:coauthVersionMax="36" xr10:uidLastSave="{00000000-0000-0000-0000-000000000000}"/>
  <bookViews>
    <workbookView xWindow="-120" yWindow="-120" windowWidth="20730" windowHeight="1176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externalReferences>
    <externalReference r:id="rId19"/>
  </externalReferences>
  <calcPr calcId="191029"/>
</workbook>
</file>

<file path=xl/calcChain.xml><?xml version="1.0" encoding="utf-8"?>
<calcChain xmlns="http://schemas.openxmlformats.org/spreadsheetml/2006/main">
  <c r="C12" i="25" l="1"/>
  <c r="C20" i="25"/>
  <c r="C17" i="25"/>
  <c r="E17" i="25" s="1"/>
  <c r="C16" i="25"/>
  <c r="C11" i="25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Q6" i="4"/>
  <c r="B6" i="4" s="1"/>
  <c r="C6" i="4" s="1"/>
  <c r="D6" i="4" s="1"/>
  <c r="J6" i="4"/>
  <c r="I6" i="4"/>
  <c r="E6" i="4"/>
  <c r="Q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C13" i="25" l="1"/>
  <c r="D13" i="25" s="1"/>
  <c r="C7" i="25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4" i="4"/>
  <c r="G26" i="4"/>
  <c r="G28" i="4" s="1"/>
  <c r="H16" i="4" l="1"/>
  <c r="F16" i="4"/>
  <c r="G16" i="4"/>
  <c r="H26" i="4"/>
  <c r="G27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<sst xmlns="http://schemas.openxmlformats.org/spreadsheetml/2006/main" count="128" uniqueCount="87">
  <si>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</si>
  <si>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</si>
  <si>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</si>
  <si>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</si>
  <si>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</si>
  <si>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</si>
  <si>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</si>
  <si>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</si>
  <si>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</si>
  <si>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</si>
  <si>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</si>
  <si>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</si>
  <si>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</si>
  <si>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</si>
  <si>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</si>
  <si>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</si>
  <si>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</si>
  <si>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</si>
  <si>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</si>
  <si>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</si>
  <si>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</si>
  <si>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</si>
  <si>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</si>
  <si>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</si>
  <si>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</si>
  <si>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</si>
  <si>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</si>
  <si>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</si>
  <si>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</si>
  <si>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</si>
  <si>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</si>
  <si>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</si>
  <si>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</si>
  <si>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</si>
  <si>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</si>
  <si>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</si>
  <si>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</si>
  <si>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</si>
  <si>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</si>
  <si>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</si>
  <si>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</si>
  <si>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</si>
  <si>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</si>
  <si>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</si>
  <si>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</si>
  <si>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</si>
  <si>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</si>
  <si>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</si>
  <si>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</si>
  <si>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</si>
  <si>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</si>
  <si>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</si>
  <si>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</si>
  <si>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</si>
  <si>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</si>
  <si>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</si>
  <si>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</si>
  <si>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</si>
  <si>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</si>
  <si>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</si>
  <si>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</si>
  <si>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</si>
  <si>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</si>
  <si>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</si>
  <si>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</si>
  <si>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</si>
  <si>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</si>
  <si>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</si>
  <si>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</si>
  <si>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</si>
  <si>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</si>
  <si>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</si>
  <si>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</si>
  <si>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</si>
  <si>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</si>
  <si>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</si>
  <si>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BUA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</si>
  <si>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</si>
  <si>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</si>
  <si>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</si>
  <si>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</si>
  <si>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</si>
  <si>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</si>
  <si>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</si>
  <si>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</si>
  <si>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21.12.2006</t>
  </si>
  <si>
    <t>YOC-APPROX -2004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</si>
</sst>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10" fillId="0" borderId="8" xfId="0" applyFont="1" applyBorder="1" applyAlignment="1">
      <alignment horizontal="center"/>
    </xf>
    <xf numFmtId="0" fontId="0" fillId="2" borderId="4" xfId="0" applyNumberFormat="1" applyFill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0" fillId="0" borderId="0" xfId="0" applyNumberFormat="1"/>
    <xf numFmtId="0" fontId="6" fillId="0" borderId="0" xfId="0" applyNumberFormat="1" applyFont="1"/>
    <xf numFmtId="0" fontId="7" fillId="0" borderId="0" xfId="0" applyNumberFormat="1" applyFont="1"/>
    <xf numFmtId="0" fontId="0" fillId="2" borderId="0" xfId="0" applyNumberFormat="1" applyFill="1"/>
    <xf numFmtId="0" fontId="7" fillId="2" borderId="0" xfId="0" applyNumberFormat="1" applyFont="1" applyFill="1"/>
    <xf numFmtId="0" fontId="2" fillId="0" borderId="4" xfId="0" applyNumberFormat="1" applyFont="1" applyBorder="1"/>
    <xf numFmtId="0" fontId="2" fillId="0" borderId="0" xfId="0" applyNumberFormat="1" applyFont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354006</xdr:colOff>
      <xdr:row>31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A17E8-A7EA-42DB-B58E-D072A151B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26806" cy="6001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563670</xdr:colOff>
      <xdr:row>31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2DAD0-81CF-40E1-8B7C-0C10BA4B5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46070" cy="6039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32</xdr:row>
      <xdr:rowOff>10377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4B1393-DA10-454B-AE18-5BB534A1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6106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100616</xdr:colOff>
      <xdr:row>34</xdr:row>
      <xdr:rowOff>8313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788F2-2F0C-4F65-AA7C-EBA58DEF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45964" cy="6154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163564</xdr:colOff>
      <xdr:row>32</xdr:row>
      <xdr:rowOff>29430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4D2E2C-EC2B-40AE-B395-A77FFF3D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45964" cy="61254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YAM\Downloads\Summary%20New=AM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  <sheetName val="Site Measurement"/>
      <sheetName val="Calculation"/>
      <sheetName val="22-23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/>
      <sheetData sheetId="1"/>
      <sheetData sheetId="2">
        <row r="7">
          <cell r="D7">
            <v>2023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workbookViewId="0">
      <selection activeCell="J16" sqref="J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9" t="s">
        <v>78</v>
      </c>
      <c r="C3" s="50">
        <f>374860*0.85</f>
        <v>318631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39" t="s">
        <v>79</v>
      </c>
      <c r="C4" s="50">
        <f>C3*10%</f>
        <v>31863.100000000002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 x14ac:dyDescent="0.25">
      <c r="B5" s="39" t="s">
        <v>80</v>
      </c>
      <c r="C5" s="55">
        <f>C3+C4</f>
        <v>350494.1</v>
      </c>
      <c r="D5" s="56" t="s">
        <v>62</v>
      </c>
      <c r="E5" s="57">
        <f>C5/10.764</f>
        <v>32561.696395392046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 x14ac:dyDescent="0.25">
      <c r="B6" s="39" t="s">
        <v>81</v>
      </c>
      <c r="C6" s="50">
        <v>29400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 x14ac:dyDescent="0.25">
      <c r="B7" s="39" t="s">
        <v>82</v>
      </c>
      <c r="C7" s="50">
        <f>C5-C6</f>
        <v>321094.09999999998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 x14ac:dyDescent="0.25">
      <c r="B8" s="60" t="s">
        <v>83</v>
      </c>
      <c r="C8" s="50">
        <f>C7*D13%</f>
        <v>260086.22099999999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 x14ac:dyDescent="0.25">
      <c r="B9" s="39" t="s">
        <v>84</v>
      </c>
      <c r="C9" s="55">
        <f>C6+C8</f>
        <v>289486.22100000002</v>
      </c>
      <c r="D9" s="56" t="s">
        <v>62</v>
      </c>
      <c r="E9" s="57">
        <f>C9/10.764</f>
        <v>26893.926142697885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 x14ac:dyDescent="0.25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 x14ac:dyDescent="0.25">
      <c r="B11" s="45" t="s">
        <v>68</v>
      </c>
      <c r="C11" s="64">
        <f>[1]Calculation!D7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 x14ac:dyDescent="0.25">
      <c r="B12" s="45" t="s">
        <v>69</v>
      </c>
      <c r="C12" s="64">
        <f>Calculation!D8</f>
        <v>2004</v>
      </c>
      <c r="D12" s="63">
        <v>100</v>
      </c>
      <c r="H12" s="39" t="s">
        <v>58</v>
      </c>
      <c r="I12" s="54">
        <v>0.3</v>
      </c>
      <c r="J12" s="39"/>
      <c r="K12" s="39"/>
      <c r="L12" s="39"/>
    </row>
    <row r="13" spans="2:12" x14ac:dyDescent="0.25">
      <c r="B13" s="45" t="s">
        <v>70</v>
      </c>
      <c r="C13" s="64">
        <f>C11-C12</f>
        <v>19</v>
      </c>
      <c r="D13" s="63">
        <f>D12-C13</f>
        <v>81</v>
      </c>
    </row>
    <row r="15" spans="2:12" x14ac:dyDescent="0.25">
      <c r="B15" s="39" t="s">
        <v>59</v>
      </c>
      <c r="C15" s="50">
        <v>93700</v>
      </c>
      <c r="D15" s="39"/>
      <c r="E15" s="39"/>
      <c r="F15" s="39"/>
    </row>
    <row r="16" spans="2:12" x14ac:dyDescent="0.25">
      <c r="B16" s="39" t="s">
        <v>60</v>
      </c>
      <c r="C16" s="50">
        <f>C15*5%</f>
        <v>4685</v>
      </c>
      <c r="D16" s="39"/>
      <c r="E16" s="39"/>
      <c r="F16" s="39"/>
    </row>
    <row r="17" spans="2:6" x14ac:dyDescent="0.25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39" t="s">
        <v>65</v>
      </c>
      <c r="C18" s="50">
        <v>26620</v>
      </c>
      <c r="D18" s="39"/>
      <c r="E18" s="39"/>
      <c r="F18" s="39"/>
    </row>
    <row r="19" spans="2:6" x14ac:dyDescent="0.25">
      <c r="B19" s="39" t="s">
        <v>66</v>
      </c>
      <c r="C19" s="50">
        <f>C17-C18</f>
        <v>71765</v>
      </c>
      <c r="D19" s="39"/>
      <c r="E19" s="39"/>
      <c r="F19" s="39"/>
    </row>
    <row r="20" spans="2:6" ht="45" x14ac:dyDescent="0.25">
      <c r="B20" s="60" t="s">
        <v>67</v>
      </c>
      <c r="C20" s="50">
        <f>C18*80%</f>
        <v>21296</v>
      </c>
      <c r="D20" s="39"/>
      <c r="E20" s="39"/>
      <c r="F20" s="39"/>
    </row>
    <row r="21" spans="2:6" x14ac:dyDescent="0.25">
      <c r="B21" s="39" t="s">
        <v>64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 x14ac:dyDescent="0.3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5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 x14ac:dyDescent="0.3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 x14ac:dyDescent="0.3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 x14ac:dyDescent="0.3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 x14ac:dyDescent="0.3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 x14ac:dyDescent="0.3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 x14ac:dyDescent="0.3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39">
        <f t="shared" si="6"/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 x14ac:dyDescent="0.3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>
        <f t="shared" si="6"/>
        <v>0</v>
      </c>
      <c r="O13" s="39"/>
      <c r="P13" s="39"/>
      <c r="Q13" s="39"/>
      <c r="R13" s="40"/>
    </row>
    <row r="14" spans="1:23" ht="16.5" x14ac:dyDescent="0.3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39">
        <f t="shared" si="6"/>
        <v>0</v>
      </c>
      <c r="O14" s="39"/>
      <c r="P14" s="39"/>
      <c r="Q14" s="39"/>
      <c r="R14" s="40"/>
    </row>
    <row r="15" spans="1:23" ht="16.5" x14ac:dyDescent="0.3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>
        <f t="shared" si="6"/>
        <v>0</v>
      </c>
      <c r="O15" s="39"/>
      <c r="P15" s="39"/>
      <c r="Q15" s="39"/>
      <c r="R15" s="40"/>
    </row>
    <row r="16" spans="1:23" ht="16.5" x14ac:dyDescent="0.3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8">
        <f>SUM(N5:N15)</f>
        <v>0</v>
      </c>
      <c r="O16" s="39"/>
      <c r="P16" s="39"/>
      <c r="Q16" s="39"/>
      <c r="R16" s="40"/>
    </row>
    <row r="17" spans="1:21" ht="16.5" x14ac:dyDescent="0.3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8">
        <f>N16*10.764</f>
        <v>0</v>
      </c>
      <c r="O17" s="39"/>
      <c r="P17" s="39"/>
      <c r="Q17" s="39"/>
      <c r="R17" s="40"/>
    </row>
    <row r="18" spans="1:21" ht="16.5" x14ac:dyDescent="0.3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 x14ac:dyDescent="0.3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 x14ac:dyDescent="0.3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 x14ac:dyDescent="0.3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8"/>
      <c r="U21" s="2"/>
    </row>
    <row r="22" spans="1:21" ht="16.5" x14ac:dyDescent="0.3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 x14ac:dyDescent="0.3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 x14ac:dyDescent="0.3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 x14ac:dyDescent="0.3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 x14ac:dyDescent="0.3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 x14ac:dyDescent="0.3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 x14ac:dyDescent="0.3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 x14ac:dyDescent="0.3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 x14ac:dyDescent="0.3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topLeftCell="A7"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33000</v>
      </c>
      <c r="D3" s="20" t="s">
        <v>77</v>
      </c>
      <c r="E3" t="s">
        <v>76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30000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19</v>
      </c>
      <c r="D7" s="24">
        <v>2023</v>
      </c>
    </row>
    <row r="8" spans="1:5" x14ac:dyDescent="0.25">
      <c r="A8" s="15" t="s">
        <v>18</v>
      </c>
      <c r="B8" s="23"/>
      <c r="C8" s="24">
        <f>C9-C7</f>
        <v>41</v>
      </c>
      <c r="D8" s="24">
        <v>2004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28.5</v>
      </c>
      <c r="D10" s="24"/>
    </row>
    <row r="11" spans="1:5" x14ac:dyDescent="0.25">
      <c r="A11" s="15"/>
      <c r="B11" s="25"/>
      <c r="C11" s="26">
        <f>C10%</f>
        <v>0.28499999999999998</v>
      </c>
      <c r="D11" s="26"/>
    </row>
    <row r="12" spans="1:5" x14ac:dyDescent="0.25">
      <c r="A12" s="15" t="s">
        <v>21</v>
      </c>
      <c r="B12" s="18"/>
      <c r="C12" s="19">
        <f>C6*C11</f>
        <v>854.99999999999989</v>
      </c>
      <c r="D12" s="22"/>
    </row>
    <row r="13" spans="1:5" x14ac:dyDescent="0.25">
      <c r="A13" s="15" t="s">
        <v>22</v>
      </c>
      <c r="B13" s="18"/>
      <c r="C13" s="19">
        <f>C6-C12</f>
        <v>2145</v>
      </c>
      <c r="D13" s="22"/>
    </row>
    <row r="14" spans="1:5" x14ac:dyDescent="0.25">
      <c r="A14" s="15" t="s">
        <v>15</v>
      </c>
      <c r="B14" s="18"/>
      <c r="C14" s="19">
        <f>C5</f>
        <v>30000</v>
      </c>
      <c r="D14" s="22"/>
    </row>
    <row r="15" spans="1:5" x14ac:dyDescent="0.25">
      <c r="B15" s="18"/>
      <c r="C15" s="19"/>
      <c r="D15" s="22"/>
    </row>
    <row r="16" spans="1:5" x14ac:dyDescent="0.25">
      <c r="A16" s="70" t="s">
        <v>23</v>
      </c>
      <c r="B16" s="71"/>
      <c r="C16" s="72">
        <f>C14+C13</f>
        <v>32145</v>
      </c>
      <c r="D16" s="22"/>
    </row>
    <row r="17" spans="1:4" x14ac:dyDescent="0.25">
      <c r="A17" s="73"/>
      <c r="B17" s="74"/>
      <c r="C17" s="75"/>
      <c r="D17" s="24"/>
    </row>
    <row r="18" spans="1:4" x14ac:dyDescent="0.25">
      <c r="A18" s="70" t="str">
        <f>E3</f>
        <v>BUA</v>
      </c>
      <c r="B18" s="76"/>
      <c r="C18" s="77">
        <v>250</v>
      </c>
      <c r="D18" s="24"/>
    </row>
    <row r="19" spans="1:4" x14ac:dyDescent="0.25">
      <c r="A19" s="78" t="s">
        <v>74</v>
      </c>
      <c r="B19" s="79"/>
      <c r="C19" s="75">
        <f>C18*C16</f>
        <v>8036250</v>
      </c>
      <c r="D19" s="28"/>
    </row>
    <row r="20" spans="1:4" x14ac:dyDescent="0.25">
      <c r="A20" s="67" t="s">
        <v>24</v>
      </c>
      <c r="B20" s="6"/>
      <c r="C20" s="75">
        <f>C19*90%</f>
        <v>7232625</v>
      </c>
      <c r="D20" s="27"/>
    </row>
    <row r="21" spans="1:4" x14ac:dyDescent="0.25">
      <c r="A21" s="67" t="s">
        <v>25</v>
      </c>
      <c r="B21" s="6"/>
      <c r="C21" s="75">
        <f>C19*80%</f>
        <v>6429000</v>
      </c>
      <c r="D21" s="29"/>
    </row>
    <row r="22" spans="1:4" x14ac:dyDescent="0.25">
      <c r="A22" s="15"/>
      <c r="D22" s="24"/>
    </row>
    <row r="23" spans="1:4" x14ac:dyDescent="0.25">
      <c r="A23" s="30" t="s">
        <v>26</v>
      </c>
      <c r="B23" s="31"/>
      <c r="C23" s="32">
        <f>C4*C18</f>
        <v>750000</v>
      </c>
      <c r="D23" s="32"/>
    </row>
    <row r="24" spans="1:4" x14ac:dyDescent="0.25">
      <c r="A24" s="15" t="s">
        <v>27</v>
      </c>
    </row>
    <row r="25" spans="1:4" x14ac:dyDescent="0.25">
      <c r="A25" s="33" t="s">
        <v>28</v>
      </c>
      <c r="B25" s="16"/>
      <c r="C25" s="29">
        <f>C19*0.025/12</f>
        <v>16742.1875</v>
      </c>
      <c r="D25" s="29"/>
    </row>
    <row r="26" spans="1:4" x14ac:dyDescent="0.25">
      <c r="C26" s="29"/>
      <c r="D26" s="29"/>
    </row>
    <row r="27" spans="1:4" x14ac:dyDescent="0.25">
      <c r="C27" s="29"/>
      <c r="D27" s="29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4"/>
    </row>
    <row r="59" spans="1:1" ht="15.75" x14ac:dyDescent="0.25">
      <c r="A59" s="35"/>
    </row>
    <row r="60" spans="1:1" ht="15.75" x14ac:dyDescent="0.25">
      <c r="A60" s="35"/>
    </row>
    <row r="61" spans="1:1" ht="15.75" x14ac:dyDescent="0.25">
      <c r="A61" s="35"/>
    </row>
    <row r="62" spans="1:1" ht="15.75" x14ac:dyDescent="0.25">
      <c r="A62" s="35"/>
    </row>
    <row r="63" spans="1:1" ht="15.75" x14ac:dyDescent="0.25">
      <c r="A63" s="35"/>
    </row>
    <row r="64" spans="1:1" ht="15.75" x14ac:dyDescent="0.25">
      <c r="A64" s="35"/>
    </row>
    <row r="65" spans="1:1" ht="15.75" x14ac:dyDescent="0.25">
      <c r="A65" s="35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5"/>
  <sheetViews>
    <sheetView tabSelected="1" workbookViewId="0">
      <selection activeCell="O8" sqref="O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282</v>
      </c>
      <c r="C2" s="4">
        <f t="shared" ref="C2:C15" si="1">B2*1.2</f>
        <v>338.4</v>
      </c>
      <c r="D2" s="4">
        <f t="shared" ref="D2:D15" si="2">C2*1.2</f>
        <v>406.08</v>
      </c>
      <c r="E2" s="5">
        <f t="shared" ref="E2:E15" si="3">R2</f>
        <v>9000000</v>
      </c>
      <c r="F2" s="4">
        <f t="shared" ref="F2:F15" si="4">ROUND((E2/B2),0)</f>
        <v>31915</v>
      </c>
      <c r="G2" s="4">
        <f t="shared" ref="G2:G15" si="5">ROUND((E2/C2),0)</f>
        <v>26596</v>
      </c>
      <c r="H2" s="4">
        <f t="shared" ref="H2:H15" si="6">ROUND((E2/D2),0)</f>
        <v>22163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5" si="9">O2/1.2</f>
        <v>0</v>
      </c>
      <c r="Q2">
        <v>282</v>
      </c>
      <c r="R2" s="2">
        <v>9000000</v>
      </c>
      <c r="S2" s="2"/>
    </row>
    <row r="3" spans="1:19" x14ac:dyDescent="0.25">
      <c r="A3" s="4">
        <v>2</v>
      </c>
      <c r="B3" s="4">
        <f t="shared" si="0"/>
        <v>521</v>
      </c>
      <c r="C3" s="4">
        <f t="shared" si="1"/>
        <v>625.19999999999993</v>
      </c>
      <c r="D3" s="4">
        <f t="shared" si="2"/>
        <v>750.2399999999999</v>
      </c>
      <c r="E3" s="5">
        <f t="shared" si="3"/>
        <v>18900000</v>
      </c>
      <c r="F3" s="4">
        <f t="shared" si="4"/>
        <v>36276</v>
      </c>
      <c r="G3" s="80">
        <f t="shared" si="5"/>
        <v>30230</v>
      </c>
      <c r="H3" s="80">
        <f t="shared" si="6"/>
        <v>25192</v>
      </c>
      <c r="I3" s="80">
        <f t="shared" si="7"/>
        <v>0</v>
      </c>
      <c r="J3" s="80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521</v>
      </c>
      <c r="R3" s="81">
        <v>18900000</v>
      </c>
      <c r="S3" s="2"/>
    </row>
    <row r="4" spans="1:19" x14ac:dyDescent="0.25">
      <c r="A4" s="4">
        <v>3</v>
      </c>
      <c r="B4" s="4">
        <f t="shared" si="0"/>
        <v>145</v>
      </c>
      <c r="C4" s="4">
        <f t="shared" si="1"/>
        <v>174</v>
      </c>
      <c r="D4" s="4">
        <f t="shared" si="2"/>
        <v>208.79999999999998</v>
      </c>
      <c r="E4" s="5">
        <f t="shared" si="3"/>
        <v>8500000</v>
      </c>
      <c r="F4" s="4">
        <f t="shared" si="4"/>
        <v>58621</v>
      </c>
      <c r="G4" s="4">
        <f t="shared" si="5"/>
        <v>48851</v>
      </c>
      <c r="H4" s="4">
        <f t="shared" si="6"/>
        <v>40709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145</v>
      </c>
      <c r="R4" s="2">
        <v>8500000</v>
      </c>
      <c r="S4" s="2"/>
    </row>
    <row r="5" spans="1:19" x14ac:dyDescent="0.25">
      <c r="A5" s="4">
        <v>4</v>
      </c>
      <c r="B5" s="4">
        <f t="shared" si="0"/>
        <v>275</v>
      </c>
      <c r="C5" s="4">
        <f t="shared" si="1"/>
        <v>330</v>
      </c>
      <c r="D5" s="4">
        <f t="shared" si="2"/>
        <v>396</v>
      </c>
      <c r="E5" s="5">
        <f t="shared" si="3"/>
        <v>11000003</v>
      </c>
      <c r="F5" s="4">
        <f t="shared" si="4"/>
        <v>40000</v>
      </c>
      <c r="G5" s="80">
        <f t="shared" si="5"/>
        <v>33333</v>
      </c>
      <c r="H5" s="80">
        <f t="shared" si="6"/>
        <v>27778</v>
      </c>
      <c r="I5" s="80">
        <f t="shared" si="7"/>
        <v>0</v>
      </c>
      <c r="J5" s="80">
        <f t="shared" si="8"/>
        <v>0</v>
      </c>
      <c r="K5" s="7"/>
      <c r="L5" s="7"/>
      <c r="M5" s="7"/>
      <c r="N5" s="7"/>
      <c r="O5" s="7">
        <v>0</v>
      </c>
      <c r="P5" s="7">
        <v>330</v>
      </c>
      <c r="Q5" s="7">
        <f t="shared" ref="Q2:Q15" si="10">P5/1.2</f>
        <v>275</v>
      </c>
      <c r="R5" s="81">
        <v>11000003</v>
      </c>
      <c r="S5" s="2"/>
    </row>
    <row r="6" spans="1:19" x14ac:dyDescent="0.25">
      <c r="A6" s="4">
        <v>5</v>
      </c>
      <c r="B6" s="4">
        <f t="shared" si="0"/>
        <v>229.16666666666669</v>
      </c>
      <c r="C6" s="4">
        <f t="shared" si="1"/>
        <v>275</v>
      </c>
      <c r="D6" s="4">
        <f t="shared" si="2"/>
        <v>330</v>
      </c>
      <c r="E6" s="5">
        <f t="shared" si="3"/>
        <v>10500000</v>
      </c>
      <c r="F6" s="4">
        <f t="shared" si="4"/>
        <v>45818</v>
      </c>
      <c r="G6" s="80">
        <f t="shared" si="5"/>
        <v>38182</v>
      </c>
      <c r="H6" s="80">
        <f t="shared" si="6"/>
        <v>31818</v>
      </c>
      <c r="I6" s="80">
        <f t="shared" si="7"/>
        <v>0</v>
      </c>
      <c r="J6" s="80">
        <f t="shared" si="8"/>
        <v>0</v>
      </c>
      <c r="K6" s="7"/>
      <c r="L6" s="7"/>
      <c r="M6" s="7"/>
      <c r="N6" s="7"/>
      <c r="O6" s="7">
        <v>0</v>
      </c>
      <c r="P6" s="7">
        <v>275</v>
      </c>
      <c r="Q6" s="7">
        <f t="shared" si="10"/>
        <v>229.16666666666669</v>
      </c>
      <c r="R6" s="81">
        <v>10500000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>
      <c r="F22" s="10" t="s">
        <v>86</v>
      </c>
    </row>
    <row r="23" spans="1:19" s="10" customFormat="1" x14ac:dyDescent="0.25">
      <c r="C23" s="65" t="s">
        <v>75</v>
      </c>
      <c r="D23" s="65" t="s">
        <v>85</v>
      </c>
      <c r="F23" s="50" t="s">
        <v>71</v>
      </c>
      <c r="G23" s="50">
        <v>191</v>
      </c>
      <c r="I23" s="62"/>
      <c r="J23" s="62"/>
    </row>
    <row r="24" spans="1:19" s="10" customFormat="1" x14ac:dyDescent="0.25">
      <c r="C24" s="65" t="s">
        <v>1</v>
      </c>
      <c r="D24" s="65">
        <v>750000</v>
      </c>
      <c r="F24" s="50" t="s">
        <v>72</v>
      </c>
      <c r="G24" s="50">
        <v>250</v>
      </c>
      <c r="H24" s="10">
        <f>G24/G23</f>
        <v>1.3089005235602094</v>
      </c>
      <c r="I24" s="62"/>
      <c r="J24" s="62"/>
    </row>
    <row r="25" spans="1:19" s="10" customFormat="1" x14ac:dyDescent="0.25">
      <c r="F25" s="50" t="s">
        <v>73</v>
      </c>
      <c r="G25" s="50"/>
      <c r="I25" s="62"/>
      <c r="J25" s="62"/>
    </row>
    <row r="26" spans="1:19" s="10" customFormat="1" x14ac:dyDescent="0.25">
      <c r="C26" s="66"/>
      <c r="D26" s="66"/>
      <c r="F26" s="66" t="s">
        <v>74</v>
      </c>
      <c r="G26" s="66">
        <f>G24*G25</f>
        <v>0</v>
      </c>
      <c r="H26" s="10">
        <f>G26/D24</f>
        <v>0</v>
      </c>
      <c r="I26" s="68"/>
      <c r="J26" s="68"/>
    </row>
    <row r="27" spans="1:19" s="10" customFormat="1" x14ac:dyDescent="0.25">
      <c r="C27" s="66"/>
      <c r="D27" s="66"/>
      <c r="F27" s="66" t="s">
        <v>24</v>
      </c>
      <c r="G27" s="66">
        <f>G26*90%</f>
        <v>0</v>
      </c>
      <c r="I27" s="68"/>
      <c r="J27" s="68"/>
    </row>
    <row r="28" spans="1:19" s="10" customFormat="1" x14ac:dyDescent="0.25">
      <c r="C28" s="66"/>
      <c r="D28" s="66"/>
      <c r="F28" s="66" t="s">
        <v>25</v>
      </c>
      <c r="G28" s="66">
        <f>G26*80%</f>
        <v>0</v>
      </c>
      <c r="I28" s="68"/>
      <c r="J28" s="68"/>
    </row>
    <row r="29" spans="1:19" s="10" customFormat="1" x14ac:dyDescent="0.25">
      <c r="C29" s="66"/>
      <c r="D29" s="66"/>
      <c r="I29" s="62"/>
      <c r="J29" s="62"/>
    </row>
    <row r="30" spans="1:19" s="10" customFormat="1" x14ac:dyDescent="0.25">
      <c r="C30" s="66"/>
      <c r="D30" s="66"/>
      <c r="I30" s="62"/>
      <c r="J30" s="62"/>
    </row>
    <row r="31" spans="1:19" s="10" customFormat="1" x14ac:dyDescent="0.25"/>
    <row r="32" spans="1:19" s="10" customFormat="1" x14ac:dyDescent="0.25"/>
    <row r="33" s="10" customFormat="1" x14ac:dyDescent="0.25"/>
    <row r="34" s="10" customFormat="1" x14ac:dyDescent="0.25"/>
    <row r="35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2023-10-25T11:51:06Z</dcterms:modified>
</cp:coreProperties>
</file>