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ARB Churchgate_Gurpreet Joginder Singh\"/>
    </mc:Choice>
  </mc:AlternateContent>
  <xr:revisionPtr revIDLastSave="0" documentId="13_ncr:1_{A2AAB933-71D9-46B6-890A-29FB4D60628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Q4" i="4"/>
  <c r="Q3" i="4"/>
  <c r="B3" i="4" s="1"/>
  <c r="C3" i="4" s="1"/>
  <c r="D3" i="4" s="1"/>
  <c r="C5" i="25"/>
  <c r="C4" i="25"/>
  <c r="C3" i="25"/>
  <c r="Q2" i="4"/>
  <c r="B2" i="4" s="1"/>
  <c r="C2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B4" i="4" l="1"/>
  <c r="C4" i="4" s="1"/>
  <c r="D4" i="4" s="1"/>
  <c r="H4" i="4" s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G4" i="4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<sst xmlns="http://schemas.openxmlformats.org/spreadsheetml/2006/main" count="135" uniqueCount="94">
  <si>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</si>
  <si>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</si>
  <si>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</si>
  <si>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</si>
  <si>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</si>
  <si>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</si>
  <si>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</si>
  <si>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</si>
  <si>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</si>
  <si>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</si>
  <si>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</si>
  <si>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</si>
  <si>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</si>
  <si>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</si>
  <si>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</si>
  <si>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</si>
  <si>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</si>
  <si>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</si>
  <si>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</si>
  <si>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</si>
  <si>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</si>
  <si>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</si>
  <si>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</si>
  <si>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</si>
  <si>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</si>
  <si>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</si>
  <si>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</si>
  <si>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</si>
  <si>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</si>
  <si>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</si>
  <si>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</si>
  <si>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</si>
  <si>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</si>
  <si>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</si>
  <si>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</si>
  <si>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</si>
  <si>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</si>
  <si>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</si>
  <si>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</si>
  <si>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</si>
  <si>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</si>
  <si>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</si>
  <si>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</si>
  <si>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</si>
  <si>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</si>
  <si>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</si>
  <si>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</si>
  <si>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</si>
  <si>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</si>
  <si>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</si>
  <si>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</si>
  <si>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</si>
  <si>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</si>
  <si>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</si>
  <si>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</si>
  <si>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</si>
  <si>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</si>
  <si>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</si>
  <si>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</si>
  <si>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</si>
  <si>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</si>
  <si>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</si>
  <si>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</si>
  <si>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</si>
  <si>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</si>
  <si>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</si>
  <si>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</si>
  <si>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</si>
  <si>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</si>
  <si>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</si>
  <si>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</si>
  <si>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</si>
  <si>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</si>
  <si>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</si>
  <si>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</si>
  <si>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</si>
  <si>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</si>
  <si>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</si>
  <si>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</si>
  <si>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</si>
  <si>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</si>
  <si>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</si>
  <si>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</si>
  <si>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</si>
  <si>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</si>
  <si>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IGR-23.02.23</t>
  </si>
  <si>
    <t>IGR-05.06.23</t>
  </si>
  <si>
    <t>IGR-06.07.23</t>
  </si>
  <si>
    <t>IGR-12.05.23</t>
  </si>
  <si>
    <t>Siddharth Properties</t>
  </si>
  <si>
    <t>1.25 to 1.35 Crs.</t>
  </si>
  <si>
    <t>Shree Balaji</t>
  </si>
  <si>
    <t>1.30 to 1.35 Crs.</t>
  </si>
  <si>
    <t>Engineer - 1.20 to 1.25 Crs.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</si>
</sst>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48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C5A0F-FB05-0016-07DA-1615257D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EFD6AB-365E-6CD8-FE8C-EDA125625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9040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41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856D06-2C0F-1970-D474-BBB6FEA05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7868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23</xdr:col>
      <xdr:colOff>135326</xdr:colOff>
      <xdr:row>89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6B5D41-AFE0-FE91-2F8B-4016CF561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14156126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240115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D0360F-3078-1603-56A6-CD1FE9FEC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260915" cy="874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23</xdr:col>
      <xdr:colOff>268694</xdr:colOff>
      <xdr:row>96</xdr:row>
      <xdr:rowOff>20302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398B73-E626-57B9-8532-A34E907F3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001125"/>
          <a:ext cx="14289494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BCC08-9494-DA21-46E6-4CE0041CD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7D9046-3FA4-D02A-3F7F-FBA20C89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B73D0-8294-2E6E-0544-CECC7D11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9874B7-F153-55CA-BA9A-936DED6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00820B-CEC9-3CE6-B9E0-2E2CD4607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7878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13" sqref="M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260086.22099999999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289486.22100000002</v>
      </c>
      <c r="D9" s="59" t="s">
        <v>62</v>
      </c>
      <c r="E9" s="60">
        <f>C9/10.764</f>
        <v>26893.926142697885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19</v>
      </c>
      <c r="D13" s="66">
        <f>D12-C13</f>
        <v>81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30" sqref="C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18500</v>
      </c>
      <c r="D3" s="22" t="s">
        <v>75</v>
      </c>
      <c r="E3" s="6" t="s">
        <v>76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15800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19</v>
      </c>
      <c r="D7" s="24">
        <v>2023</v>
      </c>
    </row>
    <row r="8" spans="1:5" x14ac:dyDescent="0.25">
      <c r="A8" s="15" t="s">
        <v>18</v>
      </c>
      <c r="B8" s="23"/>
      <c r="C8" s="24">
        <f>C9-C7</f>
        <v>41</v>
      </c>
      <c r="D8" s="24">
        <v>2004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28.5</v>
      </c>
      <c r="D10" s="24"/>
    </row>
    <row r="11" spans="1:5" x14ac:dyDescent="0.25">
      <c r="A11" s="15"/>
      <c r="B11" s="25"/>
      <c r="C11" s="26">
        <f>C10%</f>
        <v>0.28499999999999998</v>
      </c>
      <c r="D11" s="26"/>
    </row>
    <row r="12" spans="1:5" x14ac:dyDescent="0.25">
      <c r="A12" s="15" t="s">
        <v>21</v>
      </c>
      <c r="B12" s="18"/>
      <c r="C12" s="19">
        <f>C6*C11</f>
        <v>769.49999999999989</v>
      </c>
      <c r="D12" s="22"/>
    </row>
    <row r="13" spans="1:5" x14ac:dyDescent="0.25">
      <c r="A13" s="15" t="s">
        <v>22</v>
      </c>
      <c r="B13" s="18"/>
      <c r="C13" s="19">
        <f>C6-C12</f>
        <v>1930.5</v>
      </c>
      <c r="D13" s="22"/>
    </row>
    <row r="14" spans="1:5" x14ac:dyDescent="0.25">
      <c r="A14" s="15" t="s">
        <v>15</v>
      </c>
      <c r="B14" s="18"/>
      <c r="C14" s="19">
        <f>C5</f>
        <v>15800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17730.5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BUA</v>
      </c>
      <c r="B18" s="7"/>
      <c r="C18" s="29">
        <v>750</v>
      </c>
      <c r="D18" s="24"/>
    </row>
    <row r="19" spans="1:5" x14ac:dyDescent="0.25">
      <c r="A19" s="15" t="s">
        <v>73</v>
      </c>
      <c r="B19" s="6"/>
      <c r="C19" s="30">
        <f>C18*C16</f>
        <v>13297875</v>
      </c>
      <c r="D19" s="31"/>
      <c r="E19" s="66"/>
    </row>
    <row r="20" spans="1:5" x14ac:dyDescent="0.25">
      <c r="A20" s="15" t="s">
        <v>24</v>
      </c>
      <c r="C20" s="32">
        <f>C19*85%</f>
        <v>11303193.75</v>
      </c>
      <c r="D20" s="30"/>
    </row>
    <row r="21" spans="1:5" x14ac:dyDescent="0.25">
      <c r="A21" s="15" t="s">
        <v>25</v>
      </c>
      <c r="C21" s="32">
        <f>C19*70%</f>
        <v>9308512.5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2025000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27703.90625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4" sqref="S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6.8554687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625</v>
      </c>
      <c r="C2" s="4">
        <f t="shared" ref="C2:C16" si="1">B2*1.2</f>
        <v>750</v>
      </c>
      <c r="D2" s="4">
        <f t="shared" ref="D2:D16" si="2">C2*1.2</f>
        <v>900</v>
      </c>
      <c r="E2" s="5">
        <f t="shared" ref="E2:E16" si="3">R2</f>
        <v>15000000</v>
      </c>
      <c r="F2" s="4">
        <f t="shared" ref="F2:F15" si="4">ROUND((E2/B2),0)</f>
        <v>24000</v>
      </c>
      <c r="G2" s="72">
        <f t="shared" ref="G2:G15" si="5">ROUND((E2/C2),0)</f>
        <v>20000</v>
      </c>
      <c r="H2" s="72">
        <f t="shared" ref="H2:H15" si="6">ROUND((E2/D2),0)</f>
        <v>16667</v>
      </c>
      <c r="I2" s="72">
        <f t="shared" ref="I2:I15" si="7">T2</f>
        <v>0</v>
      </c>
      <c r="J2" s="72">
        <f t="shared" ref="J2:J15" si="8">U2</f>
        <v>0</v>
      </c>
      <c r="K2" s="7"/>
      <c r="L2" s="7"/>
      <c r="M2" s="7"/>
      <c r="N2" s="7"/>
      <c r="O2" s="7">
        <v>0</v>
      </c>
      <c r="P2" s="7">
        <v>750</v>
      </c>
      <c r="Q2" s="7">
        <f t="shared" ref="Q2:Q10" si="9">P2/1.2</f>
        <v>625</v>
      </c>
      <c r="R2" s="73">
        <v>15000000</v>
      </c>
      <c r="S2" s="77"/>
    </row>
    <row r="3" spans="1:19" x14ac:dyDescent="0.25">
      <c r="A3" s="4">
        <v>2</v>
      </c>
      <c r="B3" s="4">
        <f t="shared" si="0"/>
        <v>633.33333333333337</v>
      </c>
      <c r="C3" s="4">
        <f t="shared" si="1"/>
        <v>760</v>
      </c>
      <c r="D3" s="4">
        <f t="shared" si="2"/>
        <v>912</v>
      </c>
      <c r="E3" s="5">
        <f t="shared" si="3"/>
        <v>14500000</v>
      </c>
      <c r="F3" s="4">
        <f t="shared" si="4"/>
        <v>22895</v>
      </c>
      <c r="G3" s="72">
        <f t="shared" si="5"/>
        <v>19079</v>
      </c>
      <c r="H3" s="72">
        <f t="shared" si="6"/>
        <v>15899</v>
      </c>
      <c r="I3" s="72">
        <f t="shared" si="7"/>
        <v>0</v>
      </c>
      <c r="J3" s="72">
        <f t="shared" si="8"/>
        <v>0</v>
      </c>
      <c r="K3" s="7"/>
      <c r="L3" s="7"/>
      <c r="M3" s="7"/>
      <c r="N3" s="7"/>
      <c r="O3" s="7">
        <v>0</v>
      </c>
      <c r="P3" s="7">
        <v>760</v>
      </c>
      <c r="Q3" s="7">
        <f t="shared" ref="Q3:Q4" si="10">P3/1.2</f>
        <v>633.33333333333337</v>
      </c>
      <c r="R3" s="73">
        <v>14500000</v>
      </c>
      <c r="S3" s="77"/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17400000</v>
      </c>
      <c r="F4" s="4">
        <f t="shared" si="4"/>
        <v>23200</v>
      </c>
      <c r="G4" s="72">
        <f t="shared" si="5"/>
        <v>19333</v>
      </c>
      <c r="H4" s="72">
        <f t="shared" si="6"/>
        <v>16111</v>
      </c>
      <c r="I4" s="72">
        <f t="shared" si="7"/>
        <v>0</v>
      </c>
      <c r="J4" s="72">
        <f t="shared" si="8"/>
        <v>0</v>
      </c>
      <c r="K4" s="7"/>
      <c r="L4" s="7"/>
      <c r="M4" s="7"/>
      <c r="N4" s="7"/>
      <c r="O4" s="7">
        <v>0</v>
      </c>
      <c r="P4" s="7">
        <v>900</v>
      </c>
      <c r="Q4" s="7">
        <f t="shared" si="10"/>
        <v>750</v>
      </c>
      <c r="R4" s="73">
        <v>17400000</v>
      </c>
      <c r="S4" s="77"/>
    </row>
    <row r="5" spans="1:19" x14ac:dyDescent="0.25">
      <c r="A5" s="4">
        <v>4</v>
      </c>
      <c r="B5" s="4">
        <f t="shared" si="0"/>
        <v>666.66666666666674</v>
      </c>
      <c r="C5" s="4">
        <f t="shared" si="1"/>
        <v>800.00000000000011</v>
      </c>
      <c r="D5" s="4">
        <f t="shared" si="2"/>
        <v>960.00000000000011</v>
      </c>
      <c r="E5" s="5">
        <f t="shared" si="3"/>
        <v>17500000</v>
      </c>
      <c r="F5" s="4">
        <f t="shared" si="4"/>
        <v>26250</v>
      </c>
      <c r="G5" s="75">
        <f t="shared" si="5"/>
        <v>21875</v>
      </c>
      <c r="H5" s="75">
        <f t="shared" si="6"/>
        <v>18229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v>800</v>
      </c>
      <c r="Q5" s="76">
        <f t="shared" si="9"/>
        <v>666.66666666666674</v>
      </c>
      <c r="R5" s="77">
        <v>17500000</v>
      </c>
      <c r="S5" s="77"/>
    </row>
    <row r="6" spans="1:19" x14ac:dyDescent="0.25">
      <c r="A6" s="4">
        <v>5</v>
      </c>
      <c r="B6" s="4">
        <f t="shared" si="0"/>
        <v>408.33333333333337</v>
      </c>
      <c r="C6" s="4">
        <f t="shared" si="1"/>
        <v>490</v>
      </c>
      <c r="D6" s="4">
        <f t="shared" si="2"/>
        <v>588</v>
      </c>
      <c r="E6" s="5">
        <f t="shared" si="3"/>
        <v>11500000</v>
      </c>
      <c r="F6" s="4">
        <f t="shared" si="4"/>
        <v>28163</v>
      </c>
      <c r="G6" s="75">
        <f t="shared" si="5"/>
        <v>23469</v>
      </c>
      <c r="H6" s="75">
        <f t="shared" si="6"/>
        <v>19558</v>
      </c>
      <c r="I6" s="75">
        <f t="shared" si="7"/>
        <v>0</v>
      </c>
      <c r="J6" s="75">
        <f t="shared" si="8"/>
        <v>0</v>
      </c>
      <c r="K6" s="76"/>
      <c r="L6" s="76"/>
      <c r="M6" s="76"/>
      <c r="N6" s="76"/>
      <c r="O6" s="76">
        <v>0</v>
      </c>
      <c r="P6" s="76">
        <v>490</v>
      </c>
      <c r="Q6" s="76">
        <f t="shared" si="9"/>
        <v>408.33333333333337</v>
      </c>
      <c r="R6" s="77">
        <v>11500000</v>
      </c>
      <c r="S6" s="77" t="s">
        <v>85</v>
      </c>
    </row>
    <row r="7" spans="1:19" x14ac:dyDescent="0.25">
      <c r="A7" s="4">
        <v>6</v>
      </c>
      <c r="B7" s="4">
        <f t="shared" si="0"/>
        <v>590</v>
      </c>
      <c r="C7" s="4">
        <f t="shared" si="1"/>
        <v>708</v>
      </c>
      <c r="D7" s="4">
        <f t="shared" si="2"/>
        <v>849.6</v>
      </c>
      <c r="E7" s="5">
        <f t="shared" si="3"/>
        <v>13600000</v>
      </c>
      <c r="F7" s="4">
        <f t="shared" si="4"/>
        <v>23051</v>
      </c>
      <c r="G7" s="75">
        <f t="shared" si="5"/>
        <v>19209</v>
      </c>
      <c r="H7" s="75">
        <f t="shared" si="6"/>
        <v>16008</v>
      </c>
      <c r="I7" s="75">
        <f t="shared" si="7"/>
        <v>0</v>
      </c>
      <c r="J7" s="75">
        <f t="shared" si="8"/>
        <v>0</v>
      </c>
      <c r="K7" s="76"/>
      <c r="L7" s="76"/>
      <c r="M7" s="76"/>
      <c r="N7" s="76"/>
      <c r="O7" s="76">
        <v>0</v>
      </c>
      <c r="P7" s="76">
        <v>708</v>
      </c>
      <c r="Q7" s="76">
        <f t="shared" si="9"/>
        <v>590</v>
      </c>
      <c r="R7" s="77">
        <v>13600000</v>
      </c>
      <c r="S7" s="77" t="s">
        <v>86</v>
      </c>
    </row>
    <row r="8" spans="1:19" x14ac:dyDescent="0.25">
      <c r="A8" s="4">
        <v>7</v>
      </c>
      <c r="B8" s="4">
        <f t="shared" si="0"/>
        <v>676.66666666666674</v>
      </c>
      <c r="C8" s="4">
        <f t="shared" si="1"/>
        <v>812.00000000000011</v>
      </c>
      <c r="D8" s="4">
        <f t="shared" si="2"/>
        <v>974.40000000000009</v>
      </c>
      <c r="E8" s="5">
        <f t="shared" si="3"/>
        <v>14300000</v>
      </c>
      <c r="F8" s="4">
        <f t="shared" si="4"/>
        <v>21133</v>
      </c>
      <c r="G8" s="72">
        <f t="shared" si="5"/>
        <v>17611</v>
      </c>
      <c r="H8" s="72">
        <f t="shared" si="6"/>
        <v>14676</v>
      </c>
      <c r="I8" s="72">
        <f t="shared" si="7"/>
        <v>0</v>
      </c>
      <c r="J8" s="72">
        <f t="shared" si="8"/>
        <v>0</v>
      </c>
      <c r="K8" s="7"/>
      <c r="L8" s="7"/>
      <c r="M8" s="7"/>
      <c r="N8" s="7"/>
      <c r="O8" s="7">
        <v>0</v>
      </c>
      <c r="P8" s="7">
        <v>812</v>
      </c>
      <c r="Q8" s="7">
        <f t="shared" si="9"/>
        <v>676.66666666666674</v>
      </c>
      <c r="R8" s="73">
        <v>14300000</v>
      </c>
      <c r="S8" s="73" t="s">
        <v>87</v>
      </c>
    </row>
    <row r="9" spans="1:19" x14ac:dyDescent="0.25">
      <c r="A9" s="4">
        <v>8</v>
      </c>
      <c r="B9" s="4">
        <f t="shared" si="0"/>
        <v>376.74</v>
      </c>
      <c r="C9" s="4">
        <f t="shared" si="1"/>
        <v>452.08800000000002</v>
      </c>
      <c r="D9" s="4">
        <f t="shared" si="2"/>
        <v>542.50559999999996</v>
      </c>
      <c r="E9" s="5">
        <f t="shared" si="3"/>
        <v>6400000</v>
      </c>
      <c r="F9" s="4">
        <f t="shared" si="4"/>
        <v>16988</v>
      </c>
      <c r="G9" s="75">
        <f t="shared" si="5"/>
        <v>14157</v>
      </c>
      <c r="H9" s="75">
        <f t="shared" si="6"/>
        <v>11797</v>
      </c>
      <c r="I9" s="75">
        <f t="shared" si="7"/>
        <v>0</v>
      </c>
      <c r="J9" s="75">
        <f t="shared" si="8"/>
        <v>0</v>
      </c>
      <c r="K9" s="76"/>
      <c r="L9" s="76"/>
      <c r="M9" s="76"/>
      <c r="N9" s="76"/>
      <c r="O9" s="76">
        <v>0</v>
      </c>
      <c r="P9" s="76">
        <f>42*10.764</f>
        <v>452.08799999999997</v>
      </c>
      <c r="Q9" s="76">
        <f t="shared" si="9"/>
        <v>376.74</v>
      </c>
      <c r="R9" s="77">
        <v>6400000</v>
      </c>
      <c r="S9" s="77" t="s">
        <v>88</v>
      </c>
    </row>
    <row r="10" spans="1:19" x14ac:dyDescent="0.25">
      <c r="A10" s="4">
        <v>9</v>
      </c>
      <c r="B10" s="4">
        <f t="shared" si="0"/>
        <v>750</v>
      </c>
      <c r="C10" s="4">
        <f t="shared" si="1"/>
        <v>900</v>
      </c>
      <c r="D10" s="4">
        <f t="shared" si="2"/>
        <v>1080</v>
      </c>
      <c r="E10" s="5">
        <f t="shared" si="3"/>
        <v>15800000</v>
      </c>
      <c r="F10" s="4">
        <f t="shared" si="4"/>
        <v>21067</v>
      </c>
      <c r="G10" s="72">
        <f t="shared" si="5"/>
        <v>17556</v>
      </c>
      <c r="H10" s="72">
        <f t="shared" si="6"/>
        <v>14630</v>
      </c>
      <c r="I10" s="72">
        <f t="shared" si="7"/>
        <v>0</v>
      </c>
      <c r="J10" s="72">
        <f t="shared" si="8"/>
        <v>0</v>
      </c>
      <c r="K10" s="7"/>
      <c r="L10" s="7"/>
      <c r="M10" s="7"/>
      <c r="N10" s="7"/>
      <c r="O10" s="7">
        <v>0</v>
      </c>
      <c r="P10" s="7">
        <v>900</v>
      </c>
      <c r="Q10" s="7">
        <f t="shared" si="9"/>
        <v>750</v>
      </c>
      <c r="R10" s="73">
        <v>15800000</v>
      </c>
      <c r="S10" s="77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75" t="e">
        <f t="shared" si="5"/>
        <v>#DIV/0!</v>
      </c>
      <c r="H11" s="75" t="e">
        <f t="shared" si="6"/>
        <v>#DIV/0!</v>
      </c>
      <c r="I11" s="75">
        <f t="shared" si="7"/>
        <v>0</v>
      </c>
      <c r="J11" s="75">
        <f t="shared" si="8"/>
        <v>0</v>
      </c>
      <c r="K11" s="76"/>
      <c r="L11" s="76"/>
      <c r="M11" s="76"/>
      <c r="N11" s="76"/>
      <c r="O11" s="76">
        <v>0</v>
      </c>
      <c r="P11" s="76">
        <f t="shared" ref="P11:P15" si="11">O11/1.2</f>
        <v>0</v>
      </c>
      <c r="Q11" s="76">
        <f t="shared" ref="Q11:Q15" si="12">P11/1.2</f>
        <v>0</v>
      </c>
      <c r="R11" s="77">
        <v>0</v>
      </c>
      <c r="S11" s="77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93</v>
      </c>
    </row>
    <row r="24" spans="1:19" s="10" customFormat="1" x14ac:dyDescent="0.25">
      <c r="F24" s="10" t="s">
        <v>89</v>
      </c>
      <c r="G24" s="10">
        <v>9022198666</v>
      </c>
      <c r="H24" s="10" t="s">
        <v>90</v>
      </c>
    </row>
    <row r="25" spans="1:19" s="10" customFormat="1" x14ac:dyDescent="0.25">
      <c r="F25" s="10" t="s">
        <v>91</v>
      </c>
      <c r="G25" s="10">
        <v>9821621919</v>
      </c>
      <c r="H25" s="10" t="s">
        <v>92</v>
      </c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8" t="s">
        <v>74</v>
      </c>
      <c r="D28" s="68"/>
      <c r="F28" s="53" t="s">
        <v>84</v>
      </c>
      <c r="G28" s="53">
        <v>574</v>
      </c>
      <c r="H28" s="10">
        <v>689</v>
      </c>
    </row>
    <row r="29" spans="1:19" s="10" customFormat="1" x14ac:dyDescent="0.25">
      <c r="C29" s="68" t="s">
        <v>1</v>
      </c>
      <c r="D29" s="68"/>
      <c r="F29" s="53" t="s">
        <v>71</v>
      </c>
      <c r="G29" s="53">
        <v>750</v>
      </c>
      <c r="H29" s="10">
        <f>G29/G28</f>
        <v>1.3066202090592334</v>
      </c>
    </row>
    <row r="30" spans="1:19" s="10" customFormat="1" x14ac:dyDescent="0.25">
      <c r="F30" s="53" t="s">
        <v>72</v>
      </c>
      <c r="G30" s="53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43" sqref="A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0" zoomScaleNormal="100" workbookViewId="0">
      <selection activeCell="A50" sqref="A5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2023-10-21T06:32:17Z</dcterms:modified>
</cp:coreProperties>
</file>