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Cosmos Bank Rte verification - 2023\"/>
    </mc:Choice>
  </mc:AlternateContent>
  <xr:revisionPtr revIDLastSave="0" documentId="13_ncr:1_{7A4FD9E5-0AD3-4C96-8149-5BD7CDE1385D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</sheets>
  <calcPr calcId="191029"/>
</workbook>
</file>

<file path=xl/calcChain.xml><?xml version="1.0" encoding="utf-8"?>
<calcChain xmlns="http://schemas.openxmlformats.org/spreadsheetml/2006/main">
  <c r="D23" i="4" l="1"/>
  <c r="D34" i="4" l="1"/>
  <c r="P14" i="4"/>
  <c r="P13" i="4"/>
  <c r="P12" i="4"/>
  <c r="P15" i="4" l="1"/>
  <c r="P8" i="4"/>
  <c r="P7" i="4"/>
  <c r="P6" i="4"/>
  <c r="P5" i="4"/>
  <c r="P4" i="4"/>
  <c r="P3" i="4"/>
  <c r="P2" i="4"/>
  <c r="C49" i="4" l="1"/>
  <c r="C50" i="4" s="1"/>
  <c r="D49" i="4"/>
  <c r="D32" i="4" l="1"/>
  <c r="D21" i="4"/>
  <c r="D22" i="4" s="1"/>
  <c r="D28" i="4" l="1"/>
  <c r="D29" i="4" s="1"/>
  <c r="D37" i="4" l="1"/>
  <c r="D36" i="4"/>
  <c r="D35" i="4"/>
  <c r="P9" i="4" l="1"/>
  <c r="P10" i="4"/>
  <c r="Q10" i="4" s="1"/>
  <c r="P11" i="4" l="1"/>
  <c r="Q11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J15" i="4" l="1"/>
  <c r="I15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<sst xmlns="http://schemas.openxmlformats.org/spreadsheetml/2006/main" count="40" uniqueCount="35">
  <si>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</si>
  <si>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</si>
  <si>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</si>
  <si>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</si>
  <si>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</si>
  <si>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</si>
  <si>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</si>
  <si>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</si>
  <si>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</si>
  <si>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</si>
  <si>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</si>
  <si>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</si>
  <si>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</si>
  <si>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</si>
  <si>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</si>
  <si>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</si>
  <si>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</si>
  <si>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</si>
  <si>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</si>
  <si>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</si>
  <si>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</si>
  <si>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</si>
  <si>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</si>
  <si>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Area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</si>
  <si>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</si>
  <si>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</si>
  <si>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</si>
  <si>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</si>
  <si>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</si>
  <si>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</si>
  <si>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Flat no. 2002, Wing - A, Casa Ecopolis, Upper Thane, Bhiwandi</t>
  </si>
  <si>
    <r>
      <t xml:space="preserve">Cosmos Bank - </t>
    </r>
    <r>
      <rPr>
        <b/>
        <sz val="12"/>
        <color theme="1"/>
        <rFont val="Arial"/>
        <family val="2"/>
      </rPr>
      <t>Mulund East</t>
    </r>
  </si>
  <si>
    <t xml:space="preserve">Carpet </t>
  </si>
  <si>
    <t xml:space="preserve">Car parking </t>
  </si>
  <si>
    <t>index-ii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</si>
</sst>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2" fontId="2" fillId="0" borderId="0" xfId="0" applyNumberFormat="1" applyFont="1"/>
    <xf numFmtId="0" fontId="5" fillId="0" borderId="0" xfId="0" applyFont="1"/>
    <xf numFmtId="2" fontId="0" fillId="0" borderId="0" xfId="0" applyNumberFormat="1" applyAlignment="1">
      <alignment wrapText="1"/>
    </xf>
    <xf numFmtId="2" fontId="4" fillId="0" borderId="0" xfId="0" applyNumberFormat="1" applyFont="1"/>
    <xf numFmtId="0" fontId="6" fillId="0" borderId="1" xfId="0" applyFont="1" applyBorder="1"/>
    <xf numFmtId="0" fontId="7" fillId="0" borderId="1" xfId="0" applyFont="1" applyBorder="1"/>
    <xf numFmtId="43" fontId="6" fillId="0" borderId="1" xfId="0" applyNumberFormat="1" applyFont="1" applyBorder="1"/>
    <xf numFmtId="10" fontId="6" fillId="0" borderId="1" xfId="0" applyNumberFormat="1" applyFont="1" applyBorder="1"/>
    <xf numFmtId="43" fontId="7" fillId="0" borderId="1" xfId="0" applyNumberFormat="1" applyFont="1" applyBorder="1"/>
    <xf numFmtId="43" fontId="7" fillId="3" borderId="1" xfId="0" applyNumberFormat="1" applyFont="1" applyFill="1" applyBorder="1"/>
    <xf numFmtId="0" fontId="8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2" fontId="0" fillId="0" borderId="0" xfId="0" applyNumberFormat="1" applyFill="1"/>
    <xf numFmtId="4" fontId="0" fillId="0" borderId="0" xfId="0" applyNumberFormat="1" applyFill="1"/>
    <xf numFmtId="43" fontId="0" fillId="0" borderId="0" xfId="0" applyNumberForma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2" fontId="0" fillId="4" borderId="0" xfId="0" applyNumberFormat="1" applyFill="1"/>
    <xf numFmtId="4" fontId="0" fillId="4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278135</xdr:colOff>
      <xdr:row>44</xdr:row>
      <xdr:rowOff>67790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172763-6276-46B4-BF6B-5E75DE6A1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689335" cy="7992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21</xdr:col>
      <xdr:colOff>39807</xdr:colOff>
      <xdr:row>58</xdr:row>
      <xdr:rowOff>39302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A510CC-5B3A-402D-99E2-5376C9712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476500"/>
          <a:ext cx="12231807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412100</xdr:colOff>
      <xdr:row>40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30EEEE-6738-40BF-A7A8-BBF66570B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0500" cy="7459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30</xdr:col>
      <xdr:colOff>488310</xdr:colOff>
      <xdr:row>44</xdr:row>
      <xdr:rowOff>162965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6534AD-2B14-45AA-909C-F45BD1E09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2000"/>
          <a:ext cx="18166710" cy="74495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30</xdr:col>
      <xdr:colOff>478784</xdr:colOff>
      <xdr:row>48</xdr:row>
      <xdr:rowOff>96353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C30156-3790-4031-BFF4-C0CD1539A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18157184" cy="79068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35</xdr:col>
      <xdr:colOff>545468</xdr:colOff>
      <xdr:row>33</xdr:row>
      <xdr:rowOff>77061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8F620A-9535-4606-9BAF-B5E5A5110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8223868" cy="61730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0"/>
  <sheetViews>
    <sheetView tabSelected="1" zoomScaleNormal="100" workbookViewId="0">
      <selection activeCell="R26" sqref="R26"/>
    </sheetView>
  </sheetViews>
  <sheetFormatPr defaultRowHeight="15" x14ac:dyDescent="0.25"/>
  <cols>
    <col min="1" max="1" width="4.28515625" customWidth="1"/>
    <col min="2" max="2" width="11.140625" bestFit="1" customWidth="1"/>
    <col min="3" max="3" width="28.42578125" customWidth="1"/>
    <col min="4" max="4" width="18.140625" customWidth="1"/>
    <col min="5" max="5" width="15.42578125" customWidth="1"/>
    <col min="6" max="6" width="14.140625" customWidth="1"/>
    <col min="7" max="7" width="20.7109375" customWidth="1"/>
    <col min="8" max="8" width="13" style="13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7109375" customWidth="1"/>
    <col min="17" max="17" width="10.7109375" style="13" customWidth="1"/>
    <col min="18" max="18" width="16" customWidth="1"/>
    <col min="19" max="19" width="8.85546875" customWidth="1"/>
  </cols>
  <sheetData>
    <row r="1" spans="1:26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6" t="s">
        <v>6</v>
      </c>
      <c r="R1" s="1" t="s">
        <v>1</v>
      </c>
      <c r="S1" s="1" t="s">
        <v>3</v>
      </c>
    </row>
    <row r="2" spans="1:26" s="25" customFormat="1" x14ac:dyDescent="0.25">
      <c r="A2" s="26">
        <f t="shared" ref="A2:A15" si="0">N2</f>
        <v>0</v>
      </c>
      <c r="B2" s="26">
        <f t="shared" ref="B2:B15" si="1">Q2</f>
        <v>412</v>
      </c>
      <c r="C2" s="26">
        <f>B2*1.2</f>
        <v>494.4</v>
      </c>
      <c r="D2" s="26">
        <f t="shared" ref="D2:D13" si="2">C2*1.2</f>
        <v>593.28</v>
      </c>
      <c r="E2" s="27">
        <f t="shared" ref="E2:E13" si="3">R2</f>
        <v>4778000</v>
      </c>
      <c r="F2" s="26">
        <f t="shared" ref="F2:F13" si="4">ROUND((E2/B2),0)</f>
        <v>11597</v>
      </c>
      <c r="G2" s="26">
        <f t="shared" ref="G2:G13" si="5">ROUND((E2/C2),0)</f>
        <v>9664</v>
      </c>
      <c r="H2" s="28">
        <f t="shared" ref="H2:H13" si="6">ROUND((E2/D2),0)</f>
        <v>8054</v>
      </c>
      <c r="I2" s="26" t="e">
        <f>#REF!</f>
        <v>#REF!</v>
      </c>
      <c r="J2" s="26">
        <f t="shared" ref="J2:J13" si="7">S2</f>
        <v>0</v>
      </c>
      <c r="O2" s="25">
        <v>0</v>
      </c>
      <c r="P2" s="25">
        <f t="shared" ref="P2:P8" si="8">O2/1.2</f>
        <v>0</v>
      </c>
      <c r="Q2" s="29">
        <v>412</v>
      </c>
      <c r="R2" s="30">
        <v>4778000</v>
      </c>
    </row>
    <row r="3" spans="1:26" s="35" customFormat="1" x14ac:dyDescent="0.25">
      <c r="A3" s="32">
        <f t="shared" si="0"/>
        <v>0</v>
      </c>
      <c r="B3" s="32">
        <f t="shared" si="1"/>
        <v>1004</v>
      </c>
      <c r="C3" s="32">
        <f t="shared" ref="C3:C15" si="9">B3*1.2</f>
        <v>1204.8</v>
      </c>
      <c r="D3" s="32">
        <f t="shared" si="2"/>
        <v>1445.76</v>
      </c>
      <c r="E3" s="33">
        <f t="shared" si="3"/>
        <v>12900000</v>
      </c>
      <c r="F3" s="32">
        <f t="shared" si="4"/>
        <v>12849</v>
      </c>
      <c r="G3" s="32">
        <f t="shared" si="5"/>
        <v>10707</v>
      </c>
      <c r="H3" s="34">
        <f t="shared" si="6"/>
        <v>8923</v>
      </c>
      <c r="I3" s="32" t="e">
        <f>#REF!</f>
        <v>#REF!</v>
      </c>
      <c r="J3" s="32">
        <f t="shared" si="7"/>
        <v>0</v>
      </c>
      <c r="O3" s="35">
        <v>0</v>
      </c>
      <c r="P3" s="35">
        <f t="shared" si="8"/>
        <v>0</v>
      </c>
      <c r="Q3" s="36">
        <v>1004</v>
      </c>
      <c r="R3" s="37">
        <v>12900000</v>
      </c>
    </row>
    <row r="4" spans="1:26" x14ac:dyDescent="0.25">
      <c r="A4" s="4">
        <f t="shared" si="0"/>
        <v>0</v>
      </c>
      <c r="B4" s="4">
        <f t="shared" si="1"/>
        <v>412</v>
      </c>
      <c r="C4" s="4">
        <f t="shared" si="9"/>
        <v>494.4</v>
      </c>
      <c r="D4" s="4">
        <f t="shared" si="2"/>
        <v>593.28</v>
      </c>
      <c r="E4" s="5">
        <f t="shared" si="3"/>
        <v>5500000</v>
      </c>
      <c r="F4" s="8">
        <f t="shared" si="4"/>
        <v>13350</v>
      </c>
      <c r="G4" s="8">
        <f t="shared" si="5"/>
        <v>11125</v>
      </c>
      <c r="H4" s="12">
        <f t="shared" si="6"/>
        <v>9270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 s="13">
        <v>412</v>
      </c>
      <c r="R4" s="2">
        <v>5500000</v>
      </c>
      <c r="S4" s="25"/>
      <c r="T4" s="25"/>
      <c r="U4" s="25"/>
      <c r="V4" s="25"/>
      <c r="W4" s="25"/>
      <c r="X4" s="25"/>
      <c r="Y4" s="25"/>
      <c r="Z4" s="25"/>
    </row>
    <row r="5" spans="1:26" x14ac:dyDescent="0.25">
      <c r="A5" s="4">
        <f t="shared" si="0"/>
        <v>0</v>
      </c>
      <c r="B5" s="4">
        <f t="shared" si="1"/>
        <v>471</v>
      </c>
      <c r="C5" s="4">
        <f t="shared" si="9"/>
        <v>565.19999999999993</v>
      </c>
      <c r="D5" s="4">
        <f t="shared" si="2"/>
        <v>678.2399999999999</v>
      </c>
      <c r="E5" s="5">
        <f t="shared" si="3"/>
        <v>6287000</v>
      </c>
      <c r="F5" s="8">
        <f t="shared" si="4"/>
        <v>13348</v>
      </c>
      <c r="G5" s="8">
        <f t="shared" si="5"/>
        <v>11123</v>
      </c>
      <c r="H5" s="12">
        <f t="shared" si="6"/>
        <v>9270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 s="13">
        <v>471</v>
      </c>
      <c r="R5" s="2">
        <v>6287000</v>
      </c>
      <c r="S5" s="25"/>
      <c r="T5" s="25"/>
      <c r="U5" s="25"/>
      <c r="V5" s="25"/>
      <c r="W5" s="25"/>
      <c r="X5" s="25"/>
      <c r="Y5" s="25"/>
      <c r="Z5" s="25"/>
    </row>
    <row r="6" spans="1:26" x14ac:dyDescent="0.25">
      <c r="A6" s="4">
        <f t="shared" si="0"/>
        <v>0</v>
      </c>
      <c r="B6" s="4">
        <f t="shared" si="1"/>
        <v>511</v>
      </c>
      <c r="C6" s="4">
        <f t="shared" si="9"/>
        <v>613.19999999999993</v>
      </c>
      <c r="D6" s="4">
        <f t="shared" si="2"/>
        <v>735.83999999999992</v>
      </c>
      <c r="E6" s="5">
        <f t="shared" si="3"/>
        <v>6799000</v>
      </c>
      <c r="F6" s="8">
        <f t="shared" si="4"/>
        <v>13305</v>
      </c>
      <c r="G6" s="8">
        <f t="shared" si="5"/>
        <v>11088</v>
      </c>
      <c r="H6" s="12">
        <f t="shared" si="6"/>
        <v>9240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 s="13">
        <v>511</v>
      </c>
      <c r="R6" s="2">
        <v>6799000</v>
      </c>
      <c r="S6" s="25"/>
      <c r="T6" s="25"/>
      <c r="U6" s="25"/>
      <c r="V6" s="25"/>
      <c r="W6" s="25"/>
      <c r="X6" s="25"/>
      <c r="Y6" s="25"/>
      <c r="Z6" s="25"/>
    </row>
    <row r="7" spans="1:26" x14ac:dyDescent="0.25">
      <c r="A7" s="4">
        <f t="shared" si="0"/>
        <v>0</v>
      </c>
      <c r="B7" s="4">
        <f t="shared" si="1"/>
        <v>690</v>
      </c>
      <c r="C7" s="4">
        <f t="shared" si="9"/>
        <v>828</v>
      </c>
      <c r="D7" s="4">
        <f t="shared" si="2"/>
        <v>993.59999999999991</v>
      </c>
      <c r="E7" s="5">
        <f t="shared" si="3"/>
        <v>9181000</v>
      </c>
      <c r="F7" s="8">
        <f t="shared" si="4"/>
        <v>13306</v>
      </c>
      <c r="G7" s="8">
        <f t="shared" si="5"/>
        <v>11088</v>
      </c>
      <c r="H7" s="12">
        <f t="shared" si="6"/>
        <v>9240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 s="13">
        <v>690</v>
      </c>
      <c r="R7" s="2">
        <v>9181000</v>
      </c>
      <c r="S7" s="25"/>
      <c r="T7" s="25"/>
      <c r="U7" s="25"/>
      <c r="V7" s="25"/>
      <c r="W7" s="25"/>
      <c r="X7" s="25"/>
      <c r="Y7" s="25"/>
      <c r="Z7" s="25"/>
    </row>
    <row r="8" spans="1:26" s="35" customFormat="1" x14ac:dyDescent="0.25">
      <c r="A8" s="32">
        <f t="shared" si="0"/>
        <v>0</v>
      </c>
      <c r="B8" s="32">
        <f t="shared" si="1"/>
        <v>805</v>
      </c>
      <c r="C8" s="32">
        <f t="shared" si="9"/>
        <v>966</v>
      </c>
      <c r="D8" s="32">
        <f t="shared" si="2"/>
        <v>1159.2</v>
      </c>
      <c r="E8" s="33">
        <f t="shared" si="3"/>
        <v>10400000</v>
      </c>
      <c r="F8" s="32">
        <f t="shared" si="4"/>
        <v>12919</v>
      </c>
      <c r="G8" s="32">
        <f t="shared" si="5"/>
        <v>10766</v>
      </c>
      <c r="H8" s="34">
        <f t="shared" si="6"/>
        <v>8972</v>
      </c>
      <c r="I8" s="32" t="e">
        <f>#REF!</f>
        <v>#REF!</v>
      </c>
      <c r="J8" s="32">
        <f t="shared" si="7"/>
        <v>0</v>
      </c>
      <c r="O8" s="35">
        <v>0</v>
      </c>
      <c r="P8" s="35">
        <f t="shared" si="8"/>
        <v>0</v>
      </c>
      <c r="Q8" s="36">
        <v>805</v>
      </c>
      <c r="R8" s="37">
        <v>10400000</v>
      </c>
    </row>
    <row r="9" spans="1:26" s="35" customFormat="1" x14ac:dyDescent="0.25">
      <c r="A9" s="32">
        <f t="shared" si="0"/>
        <v>0</v>
      </c>
      <c r="B9" s="32">
        <f t="shared" si="1"/>
        <v>1004</v>
      </c>
      <c r="C9" s="32">
        <f t="shared" si="9"/>
        <v>1204.8</v>
      </c>
      <c r="D9" s="32">
        <f t="shared" si="2"/>
        <v>1445.76</v>
      </c>
      <c r="E9" s="33">
        <f t="shared" si="3"/>
        <v>13000000</v>
      </c>
      <c r="F9" s="32">
        <f t="shared" si="4"/>
        <v>12948</v>
      </c>
      <c r="G9" s="32">
        <f t="shared" si="5"/>
        <v>10790</v>
      </c>
      <c r="H9" s="34">
        <f t="shared" si="6"/>
        <v>8992</v>
      </c>
      <c r="I9" s="32" t="e">
        <f>#REF!</f>
        <v>#REF!</v>
      </c>
      <c r="J9" s="32">
        <f t="shared" si="7"/>
        <v>0</v>
      </c>
      <c r="O9" s="35">
        <v>0</v>
      </c>
      <c r="P9" s="35">
        <f t="shared" ref="P9:P14" si="10">O9/1.2</f>
        <v>0</v>
      </c>
      <c r="Q9" s="36">
        <v>1004</v>
      </c>
      <c r="R9" s="37">
        <v>13000000</v>
      </c>
    </row>
    <row r="10" spans="1:26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8" t="e">
        <f t="shared" si="4"/>
        <v>#DIV/0!</v>
      </c>
      <c r="G10" s="8" t="e">
        <f t="shared" si="5"/>
        <v>#DIV/0!</v>
      </c>
      <c r="H10" s="12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 s="13">
        <f t="shared" ref="Q10:Q11" si="11">P10/1.2</f>
        <v>0</v>
      </c>
      <c r="R10" s="2">
        <v>0</v>
      </c>
      <c r="S10" s="25"/>
      <c r="T10" s="25"/>
      <c r="U10" s="25"/>
      <c r="V10" s="25"/>
      <c r="W10" s="25"/>
      <c r="X10" s="25"/>
      <c r="Y10" s="25"/>
      <c r="Z10" s="25"/>
    </row>
    <row r="11" spans="1:26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8" t="e">
        <f t="shared" si="4"/>
        <v>#DIV/0!</v>
      </c>
      <c r="G11" s="8" t="e">
        <f t="shared" si="5"/>
        <v>#DIV/0!</v>
      </c>
      <c r="H11" s="12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 s="13">
        <f t="shared" si="11"/>
        <v>0</v>
      </c>
      <c r="R11" s="2">
        <v>0</v>
      </c>
      <c r="S11" s="25"/>
      <c r="T11" s="25"/>
      <c r="U11" s="25"/>
      <c r="V11" s="25"/>
      <c r="W11" s="25"/>
      <c r="X11" s="25"/>
      <c r="Y11" s="25"/>
      <c r="Z11" s="25"/>
    </row>
    <row r="12" spans="1:26" s="25" customFormat="1" x14ac:dyDescent="0.25">
      <c r="A12" s="26">
        <f t="shared" si="0"/>
        <v>0</v>
      </c>
      <c r="B12" s="26">
        <f t="shared" si="1"/>
        <v>502</v>
      </c>
      <c r="C12" s="26">
        <f t="shared" si="9"/>
        <v>602.4</v>
      </c>
      <c r="D12" s="26">
        <f t="shared" si="2"/>
        <v>722.88</v>
      </c>
      <c r="E12" s="27">
        <f t="shared" si="3"/>
        <v>6000000</v>
      </c>
      <c r="F12" s="26">
        <f t="shared" si="4"/>
        <v>11952</v>
      </c>
      <c r="G12" s="26">
        <f t="shared" si="5"/>
        <v>9960</v>
      </c>
      <c r="H12" s="28">
        <f t="shared" si="6"/>
        <v>8300</v>
      </c>
      <c r="I12" s="26" t="e">
        <f>#REF!</f>
        <v>#REF!</v>
      </c>
      <c r="J12" s="26" t="str">
        <f t="shared" si="7"/>
        <v>index-ii</v>
      </c>
      <c r="O12" s="25">
        <v>0</v>
      </c>
      <c r="P12">
        <f t="shared" si="10"/>
        <v>0</v>
      </c>
      <c r="Q12" s="29">
        <v>502</v>
      </c>
      <c r="R12" s="30">
        <v>6000000</v>
      </c>
      <c r="S12" s="25" t="s">
        <v>34</v>
      </c>
    </row>
    <row r="13" spans="1:26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8" t="e">
        <f t="shared" si="4"/>
        <v>#DIV/0!</v>
      </c>
      <c r="G13" s="8" t="e">
        <f t="shared" si="5"/>
        <v>#DIV/0!</v>
      </c>
      <c r="H13" s="12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0"/>
        <v>0</v>
      </c>
      <c r="R13" s="2"/>
      <c r="S13" s="25"/>
      <c r="T13" s="25"/>
      <c r="U13" s="25"/>
      <c r="V13" s="25"/>
      <c r="W13" s="25"/>
      <c r="X13" s="25"/>
      <c r="Y13" s="25"/>
      <c r="Z13" s="25"/>
    </row>
    <row r="14" spans="1:26" s="35" customFormat="1" x14ac:dyDescent="0.25">
      <c r="A14" s="32">
        <f t="shared" si="0"/>
        <v>0</v>
      </c>
      <c r="B14" s="32">
        <f t="shared" si="1"/>
        <v>530</v>
      </c>
      <c r="C14" s="32">
        <f t="shared" si="9"/>
        <v>636</v>
      </c>
      <c r="D14" s="32">
        <f t="shared" ref="D14:D15" si="12">C14*1.2</f>
        <v>763.19999999999993</v>
      </c>
      <c r="E14" s="33">
        <f t="shared" ref="E14:E15" si="13">R14</f>
        <v>6300000</v>
      </c>
      <c r="F14" s="32">
        <f t="shared" ref="F14:F15" si="14">ROUND((E14/B14),0)</f>
        <v>11887</v>
      </c>
      <c r="G14" s="32">
        <f t="shared" ref="G14:G15" si="15">ROUND((E14/C14),0)</f>
        <v>9906</v>
      </c>
      <c r="H14" s="34">
        <f t="shared" ref="H14:H15" si="16">ROUND((E14/D14),0)</f>
        <v>8255</v>
      </c>
      <c r="I14" s="32" t="e">
        <f>#REF!</f>
        <v>#REF!</v>
      </c>
      <c r="J14" s="32" t="str">
        <f t="shared" ref="J14:J15" si="17">S14</f>
        <v>index-ii</v>
      </c>
      <c r="O14" s="35">
        <v>0</v>
      </c>
      <c r="P14" s="35">
        <f t="shared" si="10"/>
        <v>0</v>
      </c>
      <c r="Q14" s="36">
        <v>530</v>
      </c>
      <c r="R14" s="37">
        <v>6300000</v>
      </c>
      <c r="S14" s="35" t="s">
        <v>34</v>
      </c>
    </row>
    <row r="15" spans="1:26" s="35" customFormat="1" x14ac:dyDescent="0.25">
      <c r="A15" s="32">
        <f t="shared" si="0"/>
        <v>0</v>
      </c>
      <c r="B15" s="32">
        <f t="shared" si="1"/>
        <v>502</v>
      </c>
      <c r="C15" s="32">
        <f t="shared" si="9"/>
        <v>602.4</v>
      </c>
      <c r="D15" s="32">
        <f t="shared" si="12"/>
        <v>722.88</v>
      </c>
      <c r="E15" s="33">
        <f t="shared" si="13"/>
        <v>6000000</v>
      </c>
      <c r="F15" s="32">
        <f t="shared" si="14"/>
        <v>11952</v>
      </c>
      <c r="G15" s="32">
        <f t="shared" si="15"/>
        <v>9960</v>
      </c>
      <c r="H15" s="34">
        <f t="shared" si="16"/>
        <v>8300</v>
      </c>
      <c r="I15" s="32" t="e">
        <f>#REF!</f>
        <v>#REF!</v>
      </c>
      <c r="J15" s="32" t="str">
        <f t="shared" si="17"/>
        <v>index-ii</v>
      </c>
      <c r="O15" s="35">
        <v>0</v>
      </c>
      <c r="P15" s="35">
        <f t="shared" ref="P15" si="18">O15/1.2</f>
        <v>0</v>
      </c>
      <c r="Q15" s="36">
        <v>502</v>
      </c>
      <c r="R15" s="37">
        <v>6000000</v>
      </c>
      <c r="S15" s="35" t="s">
        <v>34</v>
      </c>
    </row>
    <row r="18" spans="3:26" ht="16.5" x14ac:dyDescent="0.3">
      <c r="C18" s="18" t="s">
        <v>14</v>
      </c>
      <c r="D18" s="18">
        <v>12500</v>
      </c>
      <c r="E18" s="18"/>
      <c r="G18" s="24" t="s">
        <v>31</v>
      </c>
      <c r="H18" s="24"/>
      <c r="I18" s="24"/>
      <c r="J18" s="24"/>
      <c r="K18" s="24"/>
      <c r="L18" s="24"/>
      <c r="M18" s="24"/>
      <c r="N18" s="24"/>
      <c r="O18" s="24"/>
      <c r="Q18"/>
    </row>
    <row r="19" spans="3:26" ht="16.5" x14ac:dyDescent="0.3">
      <c r="C19" s="18" t="s">
        <v>15</v>
      </c>
      <c r="D19" s="18">
        <v>2023</v>
      </c>
      <c r="E19" s="18"/>
    </row>
    <row r="20" spans="3:26" ht="16.5" x14ac:dyDescent="0.3">
      <c r="C20" s="18" t="s">
        <v>16</v>
      </c>
      <c r="D20" s="19">
        <v>2021</v>
      </c>
      <c r="E20" s="18"/>
      <c r="G20" s="6" t="s">
        <v>13</v>
      </c>
      <c r="H20" t="s">
        <v>30</v>
      </c>
      <c r="I20" s="13"/>
      <c r="Q20"/>
      <c r="S20" s="9"/>
      <c r="T20" s="9"/>
      <c r="U20" s="9"/>
      <c r="V20" s="9"/>
      <c r="W20" s="9"/>
      <c r="X20" s="9"/>
      <c r="Y20" s="9"/>
      <c r="Z20" s="9"/>
    </row>
    <row r="21" spans="3:26" ht="16.5" x14ac:dyDescent="0.3">
      <c r="C21" s="18" t="s">
        <v>17</v>
      </c>
      <c r="D21" s="18">
        <f>D19-D20</f>
        <v>2</v>
      </c>
      <c r="E21" s="18"/>
      <c r="Q21"/>
      <c r="S21" s="9"/>
      <c r="T21" s="9"/>
      <c r="U21" s="9"/>
      <c r="V21" s="9"/>
      <c r="W21" s="9"/>
      <c r="X21" s="9"/>
      <c r="Y21" s="9"/>
      <c r="Z21" s="9"/>
    </row>
    <row r="22" spans="3:26" ht="16.5" x14ac:dyDescent="0.3">
      <c r="C22" s="18"/>
      <c r="D22" s="18">
        <f>D21-60</f>
        <v>-58</v>
      </c>
      <c r="E22" s="18"/>
      <c r="H22"/>
      <c r="I22" s="13"/>
      <c r="Q22"/>
      <c r="S22" s="9"/>
      <c r="T22" s="9"/>
      <c r="U22" s="9"/>
      <c r="V22" s="9"/>
      <c r="W22" s="9"/>
      <c r="X22" s="9"/>
      <c r="Y22" s="9"/>
      <c r="Z22" s="9"/>
    </row>
    <row r="23" spans="3:26" ht="16.5" x14ac:dyDescent="0.3">
      <c r="C23" s="18" t="s">
        <v>18</v>
      </c>
      <c r="D23" s="20">
        <f>2800*548</f>
        <v>1534400</v>
      </c>
      <c r="E23" s="20"/>
      <c r="H23"/>
      <c r="I23" s="13"/>
      <c r="Q23"/>
      <c r="S23" s="9"/>
      <c r="T23" s="9"/>
      <c r="U23" s="9"/>
      <c r="V23" s="9"/>
      <c r="W23" s="9"/>
      <c r="X23" s="9"/>
      <c r="Y23" s="9"/>
      <c r="Z23" s="9"/>
    </row>
    <row r="24" spans="3:26" ht="16.5" x14ac:dyDescent="0.3">
      <c r="C24" s="18" t="s">
        <v>19</v>
      </c>
      <c r="D24" s="18"/>
      <c r="E24" s="18"/>
      <c r="F24" s="15"/>
      <c r="H24"/>
      <c r="I24" s="13"/>
      <c r="Q24"/>
      <c r="S24" s="9"/>
      <c r="T24" s="9"/>
      <c r="U24" s="9"/>
      <c r="V24" s="9"/>
      <c r="W24" s="9"/>
      <c r="X24" s="9"/>
      <c r="Y24" s="9"/>
      <c r="Z24" s="9"/>
    </row>
    <row r="25" spans="3:26" ht="16.5" x14ac:dyDescent="0.3">
      <c r="C25" s="18"/>
      <c r="D25" s="18"/>
      <c r="E25" s="18"/>
      <c r="H25"/>
      <c r="I25" s="13"/>
      <c r="S25" s="9"/>
      <c r="T25" s="9"/>
      <c r="U25" s="9"/>
      <c r="V25" s="9"/>
      <c r="W25" s="9"/>
      <c r="X25" s="9"/>
      <c r="Y25" s="9"/>
      <c r="Z25" s="9"/>
    </row>
    <row r="26" spans="3:26" ht="16.5" x14ac:dyDescent="0.3">
      <c r="C26" s="18" t="s">
        <v>20</v>
      </c>
      <c r="D26" s="18">
        <v>0</v>
      </c>
      <c r="E26" s="18"/>
      <c r="S26" s="9"/>
      <c r="T26" s="9"/>
      <c r="U26" s="9"/>
      <c r="V26" s="9"/>
      <c r="W26" s="9"/>
      <c r="X26" s="9"/>
      <c r="Y26" s="9"/>
      <c r="Z26" s="9"/>
    </row>
    <row r="27" spans="3:26" ht="16.5" x14ac:dyDescent="0.3">
      <c r="C27" s="18" t="s">
        <v>21</v>
      </c>
      <c r="D27" s="18">
        <v>0</v>
      </c>
      <c r="E27" s="18"/>
      <c r="S27" s="9"/>
      <c r="T27" s="9"/>
      <c r="U27" s="9"/>
      <c r="V27" s="9"/>
      <c r="W27" s="9"/>
      <c r="X27" s="9"/>
      <c r="Y27" s="9"/>
      <c r="Z27" s="9"/>
    </row>
    <row r="28" spans="3:26" ht="16.5" x14ac:dyDescent="0.3">
      <c r="C28" s="18"/>
      <c r="D28" s="21">
        <f>D27%</f>
        <v>0</v>
      </c>
      <c r="E28" s="21"/>
      <c r="S28" s="9"/>
      <c r="T28" s="9"/>
      <c r="U28" s="9"/>
      <c r="V28" s="9"/>
      <c r="W28" s="9"/>
      <c r="X28" s="9"/>
      <c r="Y28" s="9"/>
      <c r="Z28" s="9"/>
    </row>
    <row r="29" spans="3:26" ht="16.5" x14ac:dyDescent="0.3">
      <c r="C29" s="18" t="s">
        <v>22</v>
      </c>
      <c r="D29" s="20">
        <f>ROUND((D23*D28),0)</f>
        <v>0</v>
      </c>
      <c r="E29" s="20"/>
      <c r="S29" s="9"/>
      <c r="T29" s="9"/>
      <c r="U29" s="9"/>
      <c r="V29" s="9"/>
      <c r="W29" s="9"/>
      <c r="X29" s="9"/>
      <c r="Y29" s="9"/>
      <c r="Z29" s="9"/>
    </row>
    <row r="30" spans="3:26" ht="16.5" x14ac:dyDescent="0.3">
      <c r="C30" s="18" t="s">
        <v>23</v>
      </c>
      <c r="D30" s="20">
        <v>457</v>
      </c>
      <c r="E30" s="22" t="s">
        <v>32</v>
      </c>
      <c r="S30" s="9"/>
      <c r="T30" s="9"/>
      <c r="U30" s="9"/>
      <c r="V30" s="9"/>
      <c r="W30" s="9"/>
      <c r="X30" s="9"/>
      <c r="Y30" s="9"/>
      <c r="Z30" s="9"/>
    </row>
    <row r="31" spans="3:26" ht="16.5" x14ac:dyDescent="0.3">
      <c r="C31" s="18" t="s">
        <v>24</v>
      </c>
      <c r="D31" s="18">
        <v>12500</v>
      </c>
      <c r="E31" s="18"/>
      <c r="S31" s="9"/>
      <c r="T31" s="9"/>
      <c r="U31" s="9"/>
      <c r="V31" s="9"/>
      <c r="W31" s="9"/>
      <c r="X31" s="9"/>
      <c r="Y31" s="9"/>
      <c r="Z31" s="9"/>
    </row>
    <row r="32" spans="3:26" ht="16.5" x14ac:dyDescent="0.3">
      <c r="C32" s="18" t="s">
        <v>25</v>
      </c>
      <c r="D32" s="20">
        <f>D31*D30</f>
        <v>5712500</v>
      </c>
      <c r="E32" s="20"/>
      <c r="H32" s="14"/>
      <c r="I32" s="6"/>
      <c r="J32" s="6"/>
      <c r="K32" s="6"/>
      <c r="L32" s="6"/>
      <c r="M32" s="6"/>
      <c r="N32" s="6"/>
      <c r="O32" s="6"/>
      <c r="P32" s="6"/>
      <c r="S32" s="9"/>
      <c r="T32" s="9"/>
      <c r="U32" s="9"/>
      <c r="V32" s="9"/>
      <c r="W32" s="9"/>
      <c r="X32" s="9"/>
      <c r="Y32" s="9"/>
      <c r="Z32" s="9"/>
    </row>
    <row r="33" spans="3:26" ht="16.5" x14ac:dyDescent="0.3">
      <c r="C33" s="18" t="s">
        <v>33</v>
      </c>
      <c r="D33" s="20">
        <v>500000</v>
      </c>
      <c r="E33" s="20"/>
      <c r="H33" s="14"/>
      <c r="I33" s="6"/>
      <c r="J33" s="6"/>
      <c r="K33" s="6"/>
      <c r="L33" s="6"/>
      <c r="M33" s="6"/>
      <c r="N33" s="6"/>
      <c r="O33" s="6"/>
      <c r="P33" s="6"/>
      <c r="S33" s="9"/>
      <c r="T33" s="9"/>
      <c r="U33" s="9"/>
      <c r="V33" s="9"/>
      <c r="W33" s="9"/>
      <c r="X33" s="9"/>
      <c r="Y33" s="9"/>
      <c r="Z33" s="9"/>
    </row>
    <row r="34" spans="3:26" ht="16.5" x14ac:dyDescent="0.3">
      <c r="C34" s="19" t="s">
        <v>26</v>
      </c>
      <c r="D34" s="22">
        <f>D32+D33</f>
        <v>6212500</v>
      </c>
      <c r="E34" s="23"/>
      <c r="S34" s="9"/>
      <c r="T34" s="9"/>
      <c r="U34" s="9"/>
      <c r="V34" s="9"/>
      <c r="W34" s="9"/>
      <c r="X34" s="9"/>
      <c r="Y34" s="9"/>
      <c r="Z34" s="9"/>
    </row>
    <row r="35" spans="3:26" ht="16.5" x14ac:dyDescent="0.3">
      <c r="C35" s="19" t="s">
        <v>27</v>
      </c>
      <c r="D35" s="22">
        <f>D34*0.9</f>
        <v>5591250</v>
      </c>
      <c r="E35" s="23"/>
      <c r="S35" s="9"/>
      <c r="T35" s="9"/>
      <c r="U35" s="9"/>
      <c r="V35" s="9"/>
      <c r="W35" s="9"/>
      <c r="X35" s="9"/>
      <c r="Y35" s="9"/>
      <c r="Z35" s="9"/>
    </row>
    <row r="36" spans="3:26" ht="16.5" x14ac:dyDescent="0.3">
      <c r="C36" s="19" t="s">
        <v>28</v>
      </c>
      <c r="D36" s="22">
        <f>D34*0.8</f>
        <v>4970000</v>
      </c>
      <c r="E36" s="23"/>
      <c r="G36" s="31"/>
      <c r="S36" s="9"/>
      <c r="T36" s="10"/>
      <c r="U36" s="9"/>
      <c r="V36" s="9"/>
      <c r="W36" s="9"/>
      <c r="X36" s="9"/>
      <c r="Y36" s="9"/>
      <c r="Z36" s="9"/>
    </row>
    <row r="37" spans="3:26" ht="16.5" x14ac:dyDescent="0.3">
      <c r="C37" s="19" t="s">
        <v>29</v>
      </c>
      <c r="D37" s="22">
        <f>D34*0.025/12</f>
        <v>12942.708333333334</v>
      </c>
      <c r="E37" s="23"/>
      <c r="S37" s="10"/>
      <c r="T37" s="9"/>
      <c r="U37" s="9"/>
      <c r="V37" s="9"/>
      <c r="W37" s="9"/>
      <c r="X37" s="9"/>
      <c r="Y37" s="9"/>
      <c r="Z37" s="9"/>
    </row>
    <row r="38" spans="3:26" x14ac:dyDescent="0.25">
      <c r="S38" s="9"/>
      <c r="T38" s="9"/>
      <c r="U38" s="9"/>
      <c r="V38" s="9"/>
      <c r="W38" s="9"/>
      <c r="X38" s="9"/>
      <c r="Y38" s="9"/>
      <c r="Z38" s="9"/>
    </row>
    <row r="39" spans="3:26" x14ac:dyDescent="0.25">
      <c r="O39" s="9"/>
      <c r="P39" s="9"/>
      <c r="Q39" s="17"/>
      <c r="R39" s="9"/>
      <c r="S39" s="9"/>
      <c r="T39" s="9"/>
      <c r="U39" s="9"/>
      <c r="V39" s="9"/>
      <c r="W39" s="9"/>
      <c r="X39" s="9"/>
      <c r="Y39" s="9"/>
      <c r="Z39" s="9"/>
    </row>
    <row r="49" spans="3:4" x14ac:dyDescent="0.25">
      <c r="C49">
        <f>4631004/590</f>
        <v>7849.1593220338982</v>
      </c>
      <c r="D49">
        <f>54.86*10.764</f>
        <v>590.51303999999993</v>
      </c>
    </row>
    <row r="50" spans="3:4" x14ac:dyDescent="0.25">
      <c r="C50">
        <f>C49*1.15</f>
        <v>9026.5332203389826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5" workbookViewId="0">
      <selection activeCell="B14" sqref="B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5" sqref="B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B8" sqref="B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2023-10-20T07:16:25Z</dcterms:modified>
</cp:coreProperties>
</file>