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inuddin Jameel Ahmed Shah\"/>
    </mc:Choice>
  </mc:AlternateContent>
  <xr:revisionPtr revIDLastSave="0" documentId="13_ncr:1_{F16D16B9-BCA5-4114-9A56-BB51A43F1B41}" xr6:coauthVersionLast="36" xr6:coauthVersionMax="36" xr10:uidLastSave="{00000000-0000-0000-0000-000000000000}"/>
  <bookViews>
    <workbookView xWindow="0" yWindow="0" windowWidth="28800" windowHeight="12105" activeTab="8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Q6" i="4"/>
  <c r="Q5" i="4"/>
  <c r="P5" i="4"/>
  <c r="I24" i="4"/>
  <c r="Q4" i="4"/>
  <c r="P2" i="4"/>
  <c r="Q3" i="4"/>
  <c r="F18" i="4"/>
  <c r="Q22" i="4"/>
  <c r="I22" i="4"/>
  <c r="J21" i="4"/>
  <c r="J20" i="4"/>
  <c r="J19" i="4"/>
  <c r="J18" i="4"/>
  <c r="Q12" i="4" l="1"/>
  <c r="P12" i="4"/>
  <c r="P11" i="4"/>
  <c r="Q11" i="4" s="1"/>
  <c r="Q10" i="4"/>
  <c r="P10" i="4"/>
  <c r="P9" i="4"/>
  <c r="P8" i="4"/>
  <c r="P7" i="4"/>
  <c r="P6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<sst xmlns="http://schemas.openxmlformats.org/spreadsheetml/2006/main" count="32" uniqueCount="29">
  <si>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</si>
  <si>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</si>
  <si>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</si>
  <si>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</si>
  <si>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</si>
  <si>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</si>
  <si>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</si>
  <si>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</si>
  <si>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</si>
  <si>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</si>
  <si>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</si>
  <si>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</si>
  <si>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</si>
  <si>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no.201, 2nd floor, mahuraaj nageshwar, phase 1, taloja panchnadn</t>
  </si>
  <si>
    <t>ca</t>
  </si>
  <si>
    <t>agreement - 2018 - 21.50 lakhs</t>
  </si>
  <si>
    <t>encl bal</t>
  </si>
  <si>
    <t>fb</t>
  </si>
  <si>
    <t>cb</t>
  </si>
  <si>
    <t>tota</t>
  </si>
  <si>
    <t>rate</t>
  </si>
  <si>
    <t>fmv</t>
  </si>
  <si>
    <t>ls - 38 to 40 lakhs</t>
  </si>
  <si>
    <t>mca</t>
  </si>
  <si>
    <t>bal</t>
  </si>
  <si>
    <t>oc - 2019</t>
  </si>
  <si>
    <t>bua</t>
  </si>
  <si>
    <t>16.01.23</t>
  </si>
  <si>
    <t>11.02.22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</si>
</sst>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5B4018-6302-4FD0-BD44-E28C282DE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E81DC1-2286-4850-89FF-C1CED0DA4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83DDBA-DA62-4B43-8C19-034D73D14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0949C4-3A4A-4D63-BDD7-DA239C63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02180B-8E73-4A8A-9F19-AD06AB803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0D9BC5-9FE1-4D70-8DAB-35C97D05C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5</xdr:row>
      <xdr:rowOff>1</xdr:rowOff>
    </xdr:from>
    <xdr:to>
      <xdr:col>24</xdr:col>
      <xdr:colOff>57150</xdr:colOff>
      <xdr:row>52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70687A-78F0-4D2C-A7A8-F113B51EC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565" t="7410" r="23011" b="4988"/>
        <a:stretch/>
      </xdr:blipFill>
      <xdr:spPr>
        <a:xfrm>
          <a:off x="4552950" y="952501"/>
          <a:ext cx="10134600" cy="90106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5</xdr:row>
      <xdr:rowOff>28574</xdr:rowOff>
    </xdr:from>
    <xdr:to>
      <xdr:col>27</xdr:col>
      <xdr:colOff>257175</xdr:colOff>
      <xdr:row>52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13CFA5-C9DF-4B59-9C2F-C9B4946B6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04" t="7686" r="11916" b="4895"/>
        <a:stretch/>
      </xdr:blipFill>
      <xdr:spPr>
        <a:xfrm>
          <a:off x="590550" y="981074"/>
          <a:ext cx="16125825" cy="8991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O26" sqref="O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416.66666666666669</v>
      </c>
      <c r="C2" s="4">
        <f>B2*1.2</f>
        <v>500</v>
      </c>
      <c r="D2" s="4">
        <f t="shared" ref="D2:D13" si="2">C2*1.2</f>
        <v>600</v>
      </c>
      <c r="E2" s="5">
        <f t="shared" ref="E2:E13" si="3">R2</f>
        <v>3700000</v>
      </c>
      <c r="F2" s="10">
        <f t="shared" ref="F2:F13" si="4">ROUND((E2/B2),0)</f>
        <v>8880</v>
      </c>
      <c r="G2" s="10">
        <f t="shared" ref="G2:G13" si="5">ROUND((E2/C2),0)</f>
        <v>7400</v>
      </c>
      <c r="H2" s="10">
        <f t="shared" ref="H2:H13" si="6">ROUND((E2/D2),0)</f>
        <v>6167</v>
      </c>
      <c r="I2" s="10" t="e">
        <f>#REF!</f>
        <v>#REF!</v>
      </c>
      <c r="J2" s="10">
        <f t="shared" ref="J2:J13" si="7">S2</f>
        <v>0</v>
      </c>
      <c r="K2" s="8"/>
      <c r="L2" s="8"/>
      <c r="M2" s="8"/>
      <c r="N2" s="8"/>
      <c r="O2" s="8">
        <v>600</v>
      </c>
      <c r="P2" s="8">
        <f t="shared" ref="P2:P12" si="8">O2/1.2</f>
        <v>500</v>
      </c>
      <c r="Q2" s="8">
        <f t="shared" ref="Q2:Q12" si="9">P2/1.2</f>
        <v>416.66666666666669</v>
      </c>
      <c r="R2" s="2">
        <v>3700000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265.66628400000002</v>
      </c>
      <c r="C3" s="4">
        <f t="shared" ref="C3:C15" si="10">B3*1.2</f>
        <v>318.79954079999999</v>
      </c>
      <c r="D3" s="4">
        <f t="shared" si="2"/>
        <v>382.55944896</v>
      </c>
      <c r="E3" s="5">
        <f t="shared" si="3"/>
        <v>2400000</v>
      </c>
      <c r="F3" s="15">
        <f t="shared" si="4"/>
        <v>9034</v>
      </c>
      <c r="G3" s="10">
        <f t="shared" si="5"/>
        <v>7528</v>
      </c>
      <c r="H3" s="10">
        <f t="shared" si="6"/>
        <v>6274</v>
      </c>
      <c r="I3" s="10" t="e">
        <f>#REF!</f>
        <v>#REF!</v>
      </c>
      <c r="J3" s="10" t="str">
        <f t="shared" si="7"/>
        <v>16.01.23</v>
      </c>
      <c r="K3" s="8"/>
      <c r="L3" s="8"/>
      <c r="M3" s="8"/>
      <c r="N3" s="8"/>
      <c r="O3" s="8">
        <v>0</v>
      </c>
      <c r="P3" s="8">
        <f t="shared" si="8"/>
        <v>0</v>
      </c>
      <c r="Q3" s="8">
        <f>24.681*10.764</f>
        <v>265.66628400000002</v>
      </c>
      <c r="R3" s="2">
        <v>2400000</v>
      </c>
      <c r="S3" s="8" t="s">
        <v>27</v>
      </c>
      <c r="T3" s="8"/>
    </row>
    <row r="4" spans="1:20" x14ac:dyDescent="0.25">
      <c r="A4" s="4">
        <f t="shared" si="0"/>
        <v>0</v>
      </c>
      <c r="B4" s="4">
        <f t="shared" si="1"/>
        <v>277.06535999999994</v>
      </c>
      <c r="C4" s="4">
        <f t="shared" si="10"/>
        <v>332.47843199999994</v>
      </c>
      <c r="D4" s="4">
        <f t="shared" si="2"/>
        <v>398.9741183999999</v>
      </c>
      <c r="E4" s="5">
        <f t="shared" si="3"/>
        <v>2800000</v>
      </c>
      <c r="F4" s="15">
        <f t="shared" si="4"/>
        <v>10106</v>
      </c>
      <c r="G4" s="10">
        <f t="shared" si="5"/>
        <v>8422</v>
      </c>
      <c r="H4" s="10">
        <f t="shared" si="6"/>
        <v>7018</v>
      </c>
      <c r="I4" s="10" t="e">
        <f>#REF!</f>
        <v>#REF!</v>
      </c>
      <c r="J4" s="10" t="str">
        <f t="shared" si="7"/>
        <v>11.02.22</v>
      </c>
      <c r="K4" s="8"/>
      <c r="L4" s="8"/>
      <c r="M4" s="8"/>
      <c r="N4" s="8"/>
      <c r="O4" s="8">
        <v>0</v>
      </c>
      <c r="P4" s="8">
        <f t="shared" si="8"/>
        <v>0</v>
      </c>
      <c r="Q4" s="8">
        <f>25.74*10.764</f>
        <v>277.06535999999994</v>
      </c>
      <c r="R4" s="2">
        <v>2800000</v>
      </c>
      <c r="S4" s="8" t="s">
        <v>28</v>
      </c>
      <c r="T4" s="8"/>
    </row>
    <row r="5" spans="1:20" x14ac:dyDescent="0.25">
      <c r="A5" s="4">
        <f t="shared" si="0"/>
        <v>0</v>
      </c>
      <c r="B5" s="4">
        <f t="shared" si="1"/>
        <v>400.63607999999994</v>
      </c>
      <c r="C5" s="4">
        <f t="shared" si="10"/>
        <v>480.76329599999991</v>
      </c>
      <c r="D5" s="4">
        <f t="shared" si="2"/>
        <v>576.91595519999987</v>
      </c>
      <c r="E5" s="5">
        <f t="shared" si="3"/>
        <v>3000000</v>
      </c>
      <c r="F5" s="10">
        <f t="shared" si="4"/>
        <v>7488</v>
      </c>
      <c r="G5" s="10">
        <f t="shared" si="5"/>
        <v>6240</v>
      </c>
      <c r="H5" s="10">
        <f t="shared" si="6"/>
        <v>5200</v>
      </c>
      <c r="I5" s="10" t="e">
        <f>#REF!</f>
        <v>#REF!</v>
      </c>
      <c r="J5" s="10">
        <f t="shared" si="7"/>
        <v>0</v>
      </c>
      <c r="K5" s="8"/>
      <c r="L5" s="8"/>
      <c r="M5" s="8"/>
      <c r="N5" s="8"/>
      <c r="O5" s="8">
        <v>0</v>
      </c>
      <c r="P5" s="8">
        <f t="shared" si="8"/>
        <v>0</v>
      </c>
      <c r="Q5" s="8">
        <f>37.22*10.764</f>
        <v>400.63607999999994</v>
      </c>
      <c r="R5" s="2">
        <v>3000000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219.69323999999997</v>
      </c>
      <c r="C6" s="4">
        <f t="shared" si="10"/>
        <v>263.63188799999995</v>
      </c>
      <c r="D6" s="4">
        <f t="shared" si="2"/>
        <v>316.35826559999992</v>
      </c>
      <c r="E6" s="5">
        <f t="shared" si="3"/>
        <v>2100000</v>
      </c>
      <c r="F6" s="10">
        <f t="shared" si="4"/>
        <v>9559</v>
      </c>
      <c r="G6" s="10">
        <f t="shared" si="5"/>
        <v>7966</v>
      </c>
      <c r="H6" s="10">
        <f t="shared" si="6"/>
        <v>6638</v>
      </c>
      <c r="I6" s="10" t="e">
        <f>#REF!</f>
        <v>#REF!</v>
      </c>
      <c r="J6" s="10">
        <f t="shared" si="7"/>
        <v>0</v>
      </c>
      <c r="K6" s="8"/>
      <c r="L6" s="8"/>
      <c r="M6" s="8"/>
      <c r="N6" s="8"/>
      <c r="O6" s="8">
        <v>0</v>
      </c>
      <c r="P6" s="8">
        <f t="shared" si="8"/>
        <v>0</v>
      </c>
      <c r="Q6" s="8">
        <f>20.41*10.764</f>
        <v>219.69323999999997</v>
      </c>
      <c r="R6" s="2">
        <v>2100000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342.93027599999999</v>
      </c>
      <c r="C7" s="4">
        <f t="shared" si="10"/>
        <v>411.51633119999997</v>
      </c>
      <c r="D7" s="4">
        <f t="shared" si="2"/>
        <v>493.81959743999994</v>
      </c>
      <c r="E7" s="5">
        <f t="shared" si="3"/>
        <v>2500000</v>
      </c>
      <c r="F7" s="10">
        <f t="shared" si="4"/>
        <v>7290</v>
      </c>
      <c r="G7" s="10">
        <f t="shared" si="5"/>
        <v>6075</v>
      </c>
      <c r="H7" s="10">
        <f t="shared" si="6"/>
        <v>5063</v>
      </c>
      <c r="I7" s="10" t="e">
        <f>#REF!</f>
        <v>#REF!</v>
      </c>
      <c r="J7" s="10">
        <f t="shared" si="7"/>
        <v>0</v>
      </c>
      <c r="K7" s="8"/>
      <c r="L7" s="8"/>
      <c r="M7" s="8"/>
      <c r="N7" s="8"/>
      <c r="O7" s="8">
        <v>0</v>
      </c>
      <c r="P7" s="8">
        <f t="shared" si="8"/>
        <v>0</v>
      </c>
      <c r="Q7" s="8">
        <f>31.859*10.764</f>
        <v>342.93027599999999</v>
      </c>
      <c r="R7" s="2">
        <v>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345</v>
      </c>
      <c r="C8" s="4">
        <f t="shared" si="10"/>
        <v>414</v>
      </c>
      <c r="D8" s="4">
        <f t="shared" si="2"/>
        <v>496.79999999999995</v>
      </c>
      <c r="E8" s="5">
        <f t="shared" si="3"/>
        <v>3130000</v>
      </c>
      <c r="F8" s="15">
        <f t="shared" si="4"/>
        <v>9072</v>
      </c>
      <c r="G8" s="10">
        <f t="shared" si="5"/>
        <v>7560</v>
      </c>
      <c r="H8" s="10">
        <f t="shared" si="6"/>
        <v>6300</v>
      </c>
      <c r="I8" s="10" t="e">
        <f>#REF!</f>
        <v>#REF!</v>
      </c>
      <c r="J8" s="10">
        <f t="shared" si="7"/>
        <v>0</v>
      </c>
      <c r="K8" s="8"/>
      <c r="L8" s="8"/>
      <c r="M8" s="8"/>
      <c r="N8" s="8"/>
      <c r="O8" s="8">
        <v>0</v>
      </c>
      <c r="P8" s="8">
        <f t="shared" si="8"/>
        <v>0</v>
      </c>
      <c r="Q8" s="8">
        <v>345</v>
      </c>
      <c r="R8" s="2">
        <v>3130000</v>
      </c>
      <c r="S8" s="8"/>
      <c r="T8" s="8"/>
    </row>
    <row r="9" spans="1:20" x14ac:dyDescent="0.25">
      <c r="A9" s="4">
        <f t="shared" si="0"/>
        <v>0</v>
      </c>
      <c r="B9" s="4">
        <f t="shared" si="1"/>
        <v>358</v>
      </c>
      <c r="C9" s="4">
        <f t="shared" si="10"/>
        <v>429.59999999999997</v>
      </c>
      <c r="D9" s="4">
        <f t="shared" si="2"/>
        <v>515.52</v>
      </c>
      <c r="E9" s="5">
        <f t="shared" si="3"/>
        <v>4000000</v>
      </c>
      <c r="F9" s="15">
        <f t="shared" si="4"/>
        <v>11173</v>
      </c>
      <c r="G9" s="10">
        <f t="shared" si="5"/>
        <v>9311</v>
      </c>
      <c r="H9" s="10">
        <f t="shared" si="6"/>
        <v>7759</v>
      </c>
      <c r="I9" s="10" t="e">
        <f>#REF!</f>
        <v>#REF!</v>
      </c>
      <c r="J9" s="10">
        <f t="shared" si="7"/>
        <v>0</v>
      </c>
      <c r="K9" s="8"/>
      <c r="L9" s="8"/>
      <c r="M9" s="8"/>
      <c r="N9" s="8"/>
      <c r="O9" s="8">
        <v>0</v>
      </c>
      <c r="P9" s="8">
        <f t="shared" si="8"/>
        <v>0</v>
      </c>
      <c r="Q9" s="8">
        <v>358</v>
      </c>
      <c r="R9" s="2">
        <v>4000000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10">
        <f t="shared" si="7"/>
        <v>0</v>
      </c>
      <c r="K10" s="8"/>
      <c r="L10" s="8"/>
      <c r="M10" s="8"/>
      <c r="N10" s="8"/>
      <c r="O10" s="8">
        <v>0</v>
      </c>
      <c r="P10" s="8">
        <f t="shared" si="8"/>
        <v>0</v>
      </c>
      <c r="Q10" s="8">
        <f t="shared" si="9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10">
        <f t="shared" si="7"/>
        <v>0</v>
      </c>
      <c r="K11" s="8"/>
      <c r="L11" s="8"/>
      <c r="M11" s="8"/>
      <c r="N11" s="8"/>
      <c r="O11" s="8">
        <v>0</v>
      </c>
      <c r="P11" s="8">
        <f t="shared" si="8"/>
        <v>0</v>
      </c>
      <c r="Q11" s="8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10">
        <f t="shared" si="7"/>
        <v>0</v>
      </c>
      <c r="K12" s="8"/>
      <c r="L12" s="8"/>
      <c r="M12" s="8"/>
      <c r="N12" s="8"/>
      <c r="O12" s="8">
        <v>0</v>
      </c>
      <c r="P12" s="8">
        <f t="shared" si="8"/>
        <v>0</v>
      </c>
      <c r="Q12" s="8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K13" s="8"/>
      <c r="L13" s="8"/>
      <c r="M13" s="8"/>
      <c r="N13" s="8"/>
      <c r="O13" s="8">
        <v>0</v>
      </c>
      <c r="P13" s="8">
        <f t="shared" ref="P13" si="11">O13/1.2</f>
        <v>0</v>
      </c>
      <c r="Q13" s="8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K14" s="8"/>
      <c r="L14" s="8"/>
      <c r="M14" s="8"/>
      <c r="N14" s="8"/>
      <c r="O14" s="8">
        <v>0</v>
      </c>
      <c r="P14" s="8">
        <f t="shared" ref="P14:P15" si="19">O14/1.2</f>
        <v>0</v>
      </c>
      <c r="Q14" s="8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10">
        <f t="shared" si="18"/>
        <v>0</v>
      </c>
      <c r="K15" s="8"/>
      <c r="L15" s="8"/>
      <c r="M15" s="8"/>
      <c r="N15" s="8"/>
      <c r="O15" s="8">
        <v>0</v>
      </c>
      <c r="P15" s="8">
        <f t="shared" si="19"/>
        <v>0</v>
      </c>
      <c r="Q15" s="8">
        <f t="shared" si="20"/>
        <v>0</v>
      </c>
      <c r="R15" s="2">
        <v>0</v>
      </c>
      <c r="S15" s="8"/>
      <c r="T15" s="8"/>
    </row>
    <row r="16" spans="1:20" x14ac:dyDescent="0.25"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</row>
    <row r="17" spans="5:24" x14ac:dyDescent="0.25">
      <c r="G17" s="8"/>
      <c r="H17" s="8" t="s">
        <v>13</v>
      </c>
      <c r="I17" s="8"/>
      <c r="J17" s="8"/>
      <c r="K17" s="8"/>
      <c r="L17" s="8"/>
      <c r="M17" s="8"/>
      <c r="N17" s="8"/>
      <c r="O17" s="8"/>
      <c r="P17" s="8"/>
      <c r="Q17" s="8"/>
    </row>
    <row r="18" spans="5:24" x14ac:dyDescent="0.25">
      <c r="E18" t="s">
        <v>26</v>
      </c>
      <c r="F18" s="7">
        <f>388*1.1</f>
        <v>426.8</v>
      </c>
      <c r="G18" s="8"/>
      <c r="H18" s="8" t="s">
        <v>14</v>
      </c>
      <c r="I18" s="8">
        <v>266</v>
      </c>
      <c r="J18" s="8">
        <f>24.75*10.764</f>
        <v>266.40899999999999</v>
      </c>
      <c r="K18" s="8"/>
      <c r="L18" s="8"/>
      <c r="M18" s="8"/>
      <c r="N18" s="8"/>
      <c r="O18" s="8"/>
      <c r="P18" s="8"/>
      <c r="Q18" s="8"/>
    </row>
    <row r="19" spans="5:24" x14ac:dyDescent="0.25">
      <c r="H19" t="s">
        <v>16</v>
      </c>
      <c r="I19">
        <v>47</v>
      </c>
      <c r="J19">
        <f>4.386*10.764</f>
        <v>47.210903999999999</v>
      </c>
    </row>
    <row r="20" spans="5:24" x14ac:dyDescent="0.25">
      <c r="H20" t="s">
        <v>17</v>
      </c>
      <c r="I20">
        <v>61</v>
      </c>
      <c r="J20">
        <f>5.624*10.764</f>
        <v>60.536735999999991</v>
      </c>
      <c r="P20" t="s">
        <v>23</v>
      </c>
      <c r="Q20">
        <v>307</v>
      </c>
    </row>
    <row r="21" spans="5:24" x14ac:dyDescent="0.25">
      <c r="H21" t="s">
        <v>18</v>
      </c>
      <c r="I21">
        <v>14</v>
      </c>
      <c r="J21">
        <f>1.28*10.764</f>
        <v>13.77792</v>
      </c>
      <c r="P21" t="s">
        <v>24</v>
      </c>
      <c r="Q21">
        <v>54</v>
      </c>
    </row>
    <row r="22" spans="5:24" x14ac:dyDescent="0.25">
      <c r="G22" s="6"/>
      <c r="H22" s="6" t="s">
        <v>19</v>
      </c>
      <c r="I22">
        <f>SUM(I18:I21)</f>
        <v>388</v>
      </c>
      <c r="Q22">
        <f>Q21+Q20</f>
        <v>361</v>
      </c>
    </row>
    <row r="23" spans="5:24" x14ac:dyDescent="0.25">
      <c r="H23" t="s">
        <v>20</v>
      </c>
      <c r="I23">
        <v>9800</v>
      </c>
    </row>
    <row r="24" spans="5:24" x14ac:dyDescent="0.25">
      <c r="H24" t="s">
        <v>21</v>
      </c>
      <c r="I24">
        <f>I23*I22</f>
        <v>3802400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H28" t="s">
        <v>15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H29" t="s">
        <v>22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H30" t="s">
        <v>25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9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abSelected="1" topLeftCell="E16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2023-10-18T06:09:23Z</dcterms:modified>
</cp:coreProperties>
</file>