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alman Farook Mansoori\"/>
    </mc:Choice>
  </mc:AlternateContent>
  <xr:revisionPtr revIDLastSave="0" documentId="13_ncr:1_{D168BC19-F070-43F7-AA07-4D3607487F1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29" i="4" l="1"/>
  <c r="R28" i="4"/>
  <c r="R30" i="4" l="1"/>
  <c r="R23" i="4"/>
  <c r="Q8" i="4" l="1"/>
  <c r="U8" i="4"/>
  <c r="Q4" i="4"/>
  <c r="Q5" i="4"/>
  <c r="Q6" i="4"/>
  <c r="Q7" i="4"/>
  <c r="Q9" i="4"/>
  <c r="Q10" i="4"/>
  <c r="Q11" i="4"/>
  <c r="Q12" i="4"/>
  <c r="Q13" i="4"/>
  <c r="Q14" i="4"/>
  <c r="Q15" i="4"/>
  <c r="Q3" i="4"/>
  <c r="C2" i="4"/>
  <c r="P7" i="4"/>
  <c r="G20" i="4" l="1"/>
  <c r="F20" i="4"/>
  <c r="I22" i="4"/>
  <c r="G22" i="4" s="1"/>
  <c r="J20" i="4"/>
  <c r="P12" i="4" l="1"/>
  <c r="P11" i="4"/>
  <c r="P10" i="4"/>
  <c r="P9" i="4"/>
  <c r="P8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<sst xmlns="http://schemas.openxmlformats.org/spreadsheetml/2006/main" count="32" uniqueCount="26">
  <si>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</si>
  <si>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</si>
  <si>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</si>
  <si>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</si>
  <si>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</si>
  <si>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</si>
  <si>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</si>
  <si>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</si>
  <si>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</si>
  <si>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Saleable area (20 + 20%)</t>
  </si>
  <si>
    <t>Rate on Built up  area (20%)</t>
  </si>
  <si>
    <t>Rate on Saleable area (20 + 20%)</t>
  </si>
  <si>
    <t>f. no.501,, 5th floor, A iwng, seagull chsl, dange complex, vasai</t>
  </si>
  <si>
    <t>ca</t>
  </si>
  <si>
    <t>agreement  - 9.10.23 - 30 lakhs</t>
  </si>
  <si>
    <t>rate</t>
  </si>
  <si>
    <t>fmv</t>
  </si>
  <si>
    <t>oc - 2021</t>
  </si>
  <si>
    <t>seagull</t>
  </si>
  <si>
    <t>dange comp</t>
  </si>
  <si>
    <t>01.03.23</t>
  </si>
  <si>
    <t>21.03.23</t>
  </si>
  <si>
    <t>Built up area (10%)</t>
  </si>
  <si>
    <t>bua - index</t>
  </si>
  <si>
    <t>29 to 30 lakhs</t>
  </si>
  <si>
    <t>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</si>
</sst>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3E02CF-8763-452C-9C4C-ACE6695B4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AB0833-683D-4879-88DE-FF310757E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0B5E98-EAE1-4BAB-9FCC-1283B6247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BC697B-53F0-475F-9852-C6540B34C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E1B007-B6C5-460A-A8A3-CC1982D0E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830C9A-0240-4219-96CB-BB612A8B2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B47787-5A93-43D0-8DFD-E31E5ACA9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Q29" sqref="Q2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22</v>
      </c>
      <c r="D1" s="3" t="s">
        <v>9</v>
      </c>
      <c r="E1" s="3" t="s">
        <v>1</v>
      </c>
      <c r="F1" s="9" t="s">
        <v>8</v>
      </c>
      <c r="G1" s="9" t="s">
        <v>10</v>
      </c>
      <c r="H1" s="9" t="s">
        <v>11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357</v>
      </c>
      <c r="C2" s="4">
        <f>B2*1.1</f>
        <v>392.70000000000005</v>
      </c>
      <c r="D2" s="4">
        <f t="shared" ref="D2:D13" si="2">C2*1.2</f>
        <v>471.24</v>
      </c>
      <c r="E2" s="5">
        <f t="shared" ref="E2:E13" si="3">R2</f>
        <v>2558000</v>
      </c>
      <c r="F2" s="10">
        <f t="shared" ref="F2:F13" si="4">ROUND((E2/B2),0)</f>
        <v>7165</v>
      </c>
      <c r="G2" s="10">
        <f t="shared" ref="G2:G13" si="5">ROUND((E2/C2),0)</f>
        <v>6514</v>
      </c>
      <c r="H2" s="10">
        <f t="shared" ref="H2:H13" si="6">ROUND((E2/D2),0)</f>
        <v>5428</v>
      </c>
      <c r="I2" s="4" t="e">
        <f>#REF!</f>
        <v>#REF!</v>
      </c>
      <c r="J2" s="4" t="str">
        <f t="shared" ref="J2:J13" si="7">S2</f>
        <v>seagull</v>
      </c>
      <c r="O2">
        <v>0</v>
      </c>
      <c r="P2">
        <f t="shared" ref="P2:P12" si="8">O2/1.2</f>
        <v>0</v>
      </c>
      <c r="Q2">
        <v>357</v>
      </c>
      <c r="R2" s="2">
        <v>2558000</v>
      </c>
      <c r="S2" s="8" t="s">
        <v>18</v>
      </c>
      <c r="T2" s="8"/>
    </row>
    <row r="3" spans="1:21" x14ac:dyDescent="0.25">
      <c r="A3" s="4">
        <f t="shared" si="0"/>
        <v>0</v>
      </c>
      <c r="B3" s="4">
        <f t="shared" si="1"/>
        <v>504.5454545454545</v>
      </c>
      <c r="C3" s="4">
        <f t="shared" ref="C3:C15" si="9">B3*1.1</f>
        <v>555</v>
      </c>
      <c r="D3" s="4">
        <f t="shared" si="2"/>
        <v>666</v>
      </c>
      <c r="E3" s="5">
        <f t="shared" si="3"/>
        <v>4000000</v>
      </c>
      <c r="F3" s="15">
        <f t="shared" si="4"/>
        <v>7928</v>
      </c>
      <c r="G3" s="10">
        <f t="shared" si="5"/>
        <v>7207</v>
      </c>
      <c r="H3" s="10">
        <f t="shared" si="6"/>
        <v>6006</v>
      </c>
      <c r="I3" s="4" t="e">
        <f>#REF!</f>
        <v>#REF!</v>
      </c>
      <c r="J3" s="4" t="str">
        <f t="shared" si="7"/>
        <v>dange comp</v>
      </c>
      <c r="O3">
        <v>0</v>
      </c>
      <c r="P3">
        <v>555</v>
      </c>
      <c r="Q3">
        <f>P3/1.1</f>
        <v>504.5454545454545</v>
      </c>
      <c r="R3" s="2">
        <v>4000000</v>
      </c>
      <c r="S3" s="8" t="s">
        <v>19</v>
      </c>
      <c r="T3" s="8"/>
    </row>
    <row r="4" spans="1:21" x14ac:dyDescent="0.25">
      <c r="A4" s="4">
        <f t="shared" si="0"/>
        <v>0</v>
      </c>
      <c r="B4" s="4">
        <f t="shared" si="1"/>
        <v>472.72727272727269</v>
      </c>
      <c r="C4" s="4">
        <f t="shared" si="9"/>
        <v>520</v>
      </c>
      <c r="D4" s="4">
        <f t="shared" si="2"/>
        <v>624</v>
      </c>
      <c r="E4" s="5">
        <f t="shared" si="3"/>
        <v>4000000</v>
      </c>
      <c r="F4" s="15">
        <f t="shared" si="4"/>
        <v>8462</v>
      </c>
      <c r="G4" s="10">
        <f t="shared" si="5"/>
        <v>7692</v>
      </c>
      <c r="H4" s="10">
        <f t="shared" si="6"/>
        <v>6410</v>
      </c>
      <c r="I4" s="4" t="e">
        <f>#REF!</f>
        <v>#REF!</v>
      </c>
      <c r="J4" s="4" t="str">
        <f t="shared" si="7"/>
        <v>dange comp</v>
      </c>
      <c r="O4">
        <v>0</v>
      </c>
      <c r="P4">
        <v>520</v>
      </c>
      <c r="Q4">
        <f t="shared" ref="Q4:Q15" si="10">P4/1.1</f>
        <v>472.72727272727269</v>
      </c>
      <c r="R4" s="2">
        <v>4000000</v>
      </c>
      <c r="S4" s="8" t="s">
        <v>19</v>
      </c>
      <c r="T4" s="8"/>
    </row>
    <row r="5" spans="1:21" x14ac:dyDescent="0.25">
      <c r="A5" s="4">
        <f t="shared" si="0"/>
        <v>0</v>
      </c>
      <c r="B5" s="4">
        <f t="shared" si="1"/>
        <v>600</v>
      </c>
      <c r="C5" s="4">
        <f t="shared" si="9"/>
        <v>660</v>
      </c>
      <c r="D5" s="4">
        <f t="shared" si="2"/>
        <v>792</v>
      </c>
      <c r="E5" s="5">
        <f t="shared" si="3"/>
        <v>4000000</v>
      </c>
      <c r="F5" s="10">
        <f t="shared" si="4"/>
        <v>6667</v>
      </c>
      <c r="G5" s="10">
        <f t="shared" si="5"/>
        <v>6061</v>
      </c>
      <c r="H5" s="10">
        <f t="shared" si="6"/>
        <v>5051</v>
      </c>
      <c r="I5" s="4" t="e">
        <f>#REF!</f>
        <v>#REF!</v>
      </c>
      <c r="J5" s="4" t="str">
        <f t="shared" si="7"/>
        <v>dange comp</v>
      </c>
      <c r="O5">
        <v>0</v>
      </c>
      <c r="P5">
        <v>660</v>
      </c>
      <c r="Q5">
        <f t="shared" si="10"/>
        <v>600</v>
      </c>
      <c r="R5" s="2">
        <v>4000000</v>
      </c>
      <c r="S5" s="8" t="s">
        <v>19</v>
      </c>
      <c r="T5" s="8"/>
    </row>
    <row r="6" spans="1:21" x14ac:dyDescent="0.25">
      <c r="A6" s="4">
        <f t="shared" si="0"/>
        <v>0</v>
      </c>
      <c r="B6" s="4">
        <f t="shared" si="1"/>
        <v>611.81818181818176</v>
      </c>
      <c r="C6" s="4">
        <f t="shared" si="9"/>
        <v>673</v>
      </c>
      <c r="D6" s="4">
        <f t="shared" si="2"/>
        <v>807.6</v>
      </c>
      <c r="E6" s="5">
        <f t="shared" si="3"/>
        <v>4000000</v>
      </c>
      <c r="F6" s="10">
        <f t="shared" si="4"/>
        <v>6538</v>
      </c>
      <c r="G6" s="10">
        <f t="shared" si="5"/>
        <v>5944</v>
      </c>
      <c r="H6" s="10">
        <f t="shared" si="6"/>
        <v>4953</v>
      </c>
      <c r="I6" s="4" t="e">
        <f>#REF!</f>
        <v>#REF!</v>
      </c>
      <c r="J6" s="4" t="str">
        <f t="shared" si="7"/>
        <v>dange comp</v>
      </c>
      <c r="O6">
        <v>0</v>
      </c>
      <c r="P6">
        <v>673</v>
      </c>
      <c r="Q6">
        <f t="shared" si="10"/>
        <v>611.81818181818176</v>
      </c>
      <c r="R6" s="2">
        <v>4000000</v>
      </c>
      <c r="S6" s="8" t="s">
        <v>19</v>
      </c>
      <c r="T6" s="8"/>
    </row>
    <row r="7" spans="1:21" x14ac:dyDescent="0.25">
      <c r="A7" s="4">
        <f t="shared" si="0"/>
        <v>0</v>
      </c>
      <c r="B7" s="4">
        <f t="shared" si="1"/>
        <v>550.23610909090894</v>
      </c>
      <c r="C7" s="4">
        <f t="shared" si="9"/>
        <v>605.2597199999999</v>
      </c>
      <c r="D7" s="4">
        <f t="shared" si="2"/>
        <v>726.31166399999984</v>
      </c>
      <c r="E7" s="5">
        <f t="shared" si="3"/>
        <v>3000000</v>
      </c>
      <c r="F7" s="10">
        <f t="shared" si="4"/>
        <v>5452</v>
      </c>
      <c r="G7" s="10">
        <f t="shared" si="5"/>
        <v>4957</v>
      </c>
      <c r="H7" s="10">
        <f t="shared" si="6"/>
        <v>4130</v>
      </c>
      <c r="I7" s="4" t="e">
        <f>#REF!</f>
        <v>#REF!</v>
      </c>
      <c r="J7" s="4" t="str">
        <f t="shared" si="7"/>
        <v>01.03.23</v>
      </c>
      <c r="O7">
        <v>0</v>
      </c>
      <c r="P7">
        <f>56.23*10.764</f>
        <v>605.2597199999999</v>
      </c>
      <c r="Q7">
        <f t="shared" si="10"/>
        <v>550.23610909090894</v>
      </c>
      <c r="R7" s="2">
        <v>3000000</v>
      </c>
      <c r="S7" s="8" t="s">
        <v>20</v>
      </c>
      <c r="T7" s="8"/>
    </row>
    <row r="8" spans="1:21" x14ac:dyDescent="0.25">
      <c r="A8" s="4">
        <f t="shared" si="0"/>
        <v>0</v>
      </c>
      <c r="B8" s="4">
        <f t="shared" si="1"/>
        <v>422.05644000000001</v>
      </c>
      <c r="C8" s="4">
        <f t="shared" si="9"/>
        <v>464.26208400000007</v>
      </c>
      <c r="D8" s="4">
        <f t="shared" si="2"/>
        <v>557.11450080000009</v>
      </c>
      <c r="E8" s="5">
        <f t="shared" si="3"/>
        <v>2900000</v>
      </c>
      <c r="F8" s="15">
        <f t="shared" si="4"/>
        <v>6871</v>
      </c>
      <c r="G8" s="10">
        <f t="shared" si="5"/>
        <v>6246</v>
      </c>
      <c r="H8" s="10">
        <f t="shared" si="6"/>
        <v>5205</v>
      </c>
      <c r="I8" s="4" t="e">
        <f>#REF!</f>
        <v>#REF!</v>
      </c>
      <c r="J8" s="4" t="str">
        <f t="shared" si="7"/>
        <v>21.03.23</v>
      </c>
      <c r="O8">
        <v>0</v>
      </c>
      <c r="P8">
        <f t="shared" si="8"/>
        <v>0</v>
      </c>
      <c r="Q8">
        <f>U8*10.764</f>
        <v>422.05644000000001</v>
      </c>
      <c r="R8" s="2">
        <v>2900000</v>
      </c>
      <c r="S8" s="8" t="s">
        <v>21</v>
      </c>
      <c r="T8" s="8"/>
      <c r="U8">
        <f>35.08+4.13</f>
        <v>39.21</v>
      </c>
    </row>
    <row r="9" spans="1:21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1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si="10"/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5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4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si="10"/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0"/>
        <v>0</v>
      </c>
      <c r="R15" s="2">
        <v>0</v>
      </c>
      <c r="S15" s="8"/>
      <c r="T15" s="8"/>
    </row>
    <row r="19" spans="5:24" x14ac:dyDescent="0.25">
      <c r="H19" t="s">
        <v>12</v>
      </c>
    </row>
    <row r="20" spans="5:24" x14ac:dyDescent="0.25">
      <c r="E20" t="s">
        <v>23</v>
      </c>
      <c r="F20" s="7">
        <f>41.921*10.764</f>
        <v>451.23764399999999</v>
      </c>
      <c r="G20">
        <f>F20/I20</f>
        <v>1.1005796195121951</v>
      </c>
      <c r="H20" t="s">
        <v>13</v>
      </c>
      <c r="I20">
        <v>410</v>
      </c>
      <c r="J20">
        <f>38.11*10.764</f>
        <v>410.21603999999996</v>
      </c>
    </row>
    <row r="21" spans="5:24" x14ac:dyDescent="0.25">
      <c r="H21" t="s">
        <v>15</v>
      </c>
      <c r="I21">
        <v>7900</v>
      </c>
      <c r="R21">
        <v>390</v>
      </c>
    </row>
    <row r="22" spans="5:24" x14ac:dyDescent="0.25">
      <c r="G22" s="6">
        <f>I22*90%</f>
        <v>2915100</v>
      </c>
      <c r="H22" s="6" t="s">
        <v>16</v>
      </c>
      <c r="I22">
        <f>I21*I20</f>
        <v>3239000</v>
      </c>
      <c r="R22">
        <v>52</v>
      </c>
    </row>
    <row r="23" spans="5:24" x14ac:dyDescent="0.25">
      <c r="R23">
        <f>R22+R21</f>
        <v>442</v>
      </c>
    </row>
    <row r="24" spans="5:24" x14ac:dyDescent="0.25">
      <c r="P24" s="11"/>
      <c r="Q24" s="11"/>
      <c r="R24" s="13" t="s">
        <v>25</v>
      </c>
      <c r="T24" s="11"/>
      <c r="U24" s="11"/>
      <c r="V24" s="11"/>
      <c r="W24" s="11"/>
      <c r="X24" s="11"/>
    </row>
    <row r="25" spans="5:24" x14ac:dyDescent="0.25">
      <c r="P25" s="11"/>
      <c r="Q25" s="14"/>
      <c r="R25" s="14"/>
      <c r="T25" s="14"/>
      <c r="U25" s="14"/>
      <c r="V25" s="11"/>
      <c r="W25" s="11"/>
      <c r="X25" s="11"/>
    </row>
    <row r="26" spans="5:24" x14ac:dyDescent="0.25">
      <c r="H26" t="s">
        <v>14</v>
      </c>
      <c r="P26" s="11"/>
      <c r="Q26" s="11"/>
      <c r="R26" s="11"/>
      <c r="T26" s="11"/>
      <c r="U26" s="11"/>
      <c r="V26" s="11"/>
      <c r="W26" s="11"/>
      <c r="X26" s="11"/>
    </row>
    <row r="27" spans="5:24" x14ac:dyDescent="0.25">
      <c r="H27" t="s">
        <v>17</v>
      </c>
      <c r="P27" s="11"/>
      <c r="Q27" s="11"/>
      <c r="R27" s="11"/>
      <c r="T27" s="11"/>
      <c r="U27" s="11"/>
      <c r="V27" s="11"/>
      <c r="W27" s="11"/>
      <c r="X27" s="11"/>
    </row>
    <row r="28" spans="5:24" x14ac:dyDescent="0.25">
      <c r="H28" t="s">
        <v>24</v>
      </c>
      <c r="P28" s="11">
        <v>410</v>
      </c>
      <c r="Q28" s="11">
        <v>6500</v>
      </c>
      <c r="R28" s="12">
        <f>Q28*P28</f>
        <v>2665000</v>
      </c>
      <c r="T28" s="12"/>
      <c r="U28" s="12"/>
      <c r="V28" s="11"/>
      <c r="W28" s="11"/>
      <c r="X28" s="11"/>
    </row>
    <row r="29" spans="5:24" x14ac:dyDescent="0.25">
      <c r="P29" s="11">
        <v>410</v>
      </c>
      <c r="Q29" s="11">
        <v>1400</v>
      </c>
      <c r="R29" s="12">
        <f>Q29*P29</f>
        <v>574000</v>
      </c>
      <c r="T29" s="11"/>
      <c r="U29" s="11"/>
      <c r="V29" s="11"/>
      <c r="W29" s="11"/>
      <c r="X29" s="11"/>
    </row>
    <row r="30" spans="5:24" x14ac:dyDescent="0.25">
      <c r="P30" s="11"/>
      <c r="Q30" s="11"/>
      <c r="R30" s="11">
        <f>SUM(R28:R29)</f>
        <v>3239000</v>
      </c>
      <c r="T30" s="11"/>
      <c r="U30" s="11"/>
      <c r="V30" s="11"/>
      <c r="W30" s="11"/>
      <c r="X30" s="11"/>
    </row>
    <row r="31" spans="5:24" x14ac:dyDescent="0.25"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7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2023-10-25T10:17:14Z</dcterms:modified>
</cp:coreProperties>
</file>