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3B369FB0-AB3E-4108-B74B-75EA9F25CB9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4" sheetId="9" r:id="rId4"/>
    <sheet name="Sheet5" sheetId="10" r:id="rId5"/>
    <sheet name="Sheet6" sheetId="11" r:id="rId6"/>
    <sheet name="Sheet7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5" l="1"/>
  <c r="I19" i="5"/>
  <c r="J10" i="5" l="1"/>
  <c r="E38" i="5"/>
  <c r="G31" i="5"/>
  <c r="G30" i="5"/>
  <c r="H36" i="5"/>
  <c r="I35" i="5"/>
  <c r="I30" i="5" l="1"/>
  <c r="L8" i="5"/>
  <c r="I31" i="5" l="1"/>
  <c r="H31" i="5" l="1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H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B24" i="5" s="1"/>
  <c r="K38" i="5"/>
  <c r="K39" i="5"/>
  <c r="B21" i="5" l="1"/>
  <c r="B19" i="5"/>
  <c r="B20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<sst xmlns="http://schemas.openxmlformats.org/spreadsheetml/2006/main" count="27" uniqueCount="27">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</sst>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0" fontId="4" fillId="0" borderId="1" xfId="0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4" borderId="1" xfId="0" applyFill="1" applyBorder="1"/>
    <xf numFmtId="0" fontId="1" fillId="4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545128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424BAE-E7F6-48C7-8EE4-BD848B29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5128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535602</xdr:colOff>
      <xdr:row>45</xdr:row>
      <xdr:rowOff>115512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7398C8-539F-4EE9-B5B1-B7425C8E4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775602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38</xdr:col>
      <xdr:colOff>487970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817E43-65E7-4ADD-BAB7-676A00BCD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5727970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373654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DD7EC1-0F66-4A11-AE1F-CF2D7DCF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13654" cy="9059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440083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7403B-F4A4-472C-96A2-4156188C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51283" cy="6868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487715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C403CB-D4B6-4E7D-8280-CBA246C0E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98915" cy="8078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G23" sqref="G23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  <col min="9" max="9" width="16.71093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1991</v>
      </c>
      <c r="C5" s="4"/>
      <c r="I5" s="3">
        <v>1991</v>
      </c>
      <c r="J5" s="3">
        <v>2023</v>
      </c>
      <c r="K5" s="3">
        <f>J5-I5</f>
        <v>32</v>
      </c>
      <c r="L5" s="3">
        <f>K5-60</f>
        <v>-28</v>
      </c>
    </row>
    <row r="6" spans="1:12" ht="16.5" x14ac:dyDescent="0.3">
      <c r="A6" s="4" t="s">
        <v>5</v>
      </c>
      <c r="B6" s="4">
        <f>B4-B5</f>
        <v>32</v>
      </c>
      <c r="C6" s="4"/>
      <c r="I6" s="3"/>
      <c r="J6" s="3"/>
      <c r="K6" s="3"/>
    </row>
    <row r="7" spans="1:12" ht="16.5" x14ac:dyDescent="0.3">
      <c r="A7" s="4"/>
      <c r="B7" s="4">
        <f>B6-60</f>
        <v>-28</v>
      </c>
      <c r="C7" s="4"/>
      <c r="I7" s="3" t="s">
        <v>25</v>
      </c>
      <c r="J7" s="3" t="s">
        <v>23</v>
      </c>
      <c r="L7">
        <v>26620</v>
      </c>
    </row>
    <row r="8" spans="1:12" ht="16.5" x14ac:dyDescent="0.3">
      <c r="A8" s="4" t="s">
        <v>6</v>
      </c>
      <c r="B8" s="6">
        <f>310*2500</f>
        <v>775000</v>
      </c>
      <c r="C8" s="6"/>
      <c r="I8" s="13"/>
      <c r="J8" s="3">
        <v>310</v>
      </c>
      <c r="L8">
        <f>L7/10.764</f>
        <v>2473.0583426235603</v>
      </c>
    </row>
    <row r="9" spans="1:12" ht="16.5" x14ac:dyDescent="0.3">
      <c r="A9" s="4" t="s">
        <v>7</v>
      </c>
      <c r="B9" s="4"/>
      <c r="C9" s="4"/>
      <c r="I9" s="13"/>
      <c r="J9" s="3">
        <v>10000</v>
      </c>
      <c r="K9" s="3"/>
    </row>
    <row r="10" spans="1:12" ht="16.5" x14ac:dyDescent="0.3">
      <c r="A10" s="4"/>
      <c r="B10" s="4"/>
      <c r="C10" s="4"/>
      <c r="I10" s="13"/>
      <c r="J10" s="3">
        <f>J9*J8</f>
        <v>3100000</v>
      </c>
      <c r="K10" s="3"/>
    </row>
    <row r="11" spans="1:12" ht="16.5" x14ac:dyDescent="0.3">
      <c r="A11" s="4" t="s">
        <v>8</v>
      </c>
      <c r="B11" s="4">
        <f>100-10</f>
        <v>90</v>
      </c>
      <c r="C11" s="4"/>
      <c r="I11" s="13"/>
      <c r="J11" s="3"/>
      <c r="K11" s="3"/>
    </row>
    <row r="12" spans="1:12" ht="16.5" x14ac:dyDescent="0.3">
      <c r="A12" s="4" t="s">
        <v>9</v>
      </c>
      <c r="B12" s="4">
        <f>B11*B6/60</f>
        <v>48</v>
      </c>
      <c r="C12" s="4"/>
    </row>
    <row r="13" spans="1:12" ht="16.5" x14ac:dyDescent="0.3">
      <c r="A13" s="4"/>
      <c r="B13" s="7">
        <f>B12%</f>
        <v>0.48</v>
      </c>
      <c r="C13" s="7"/>
    </row>
    <row r="14" spans="1:12" ht="16.5" x14ac:dyDescent="0.3">
      <c r="A14" s="4" t="s">
        <v>10</v>
      </c>
      <c r="B14" s="6">
        <f>ROUND((B8*B13),0)</f>
        <v>372000</v>
      </c>
      <c r="C14" s="6"/>
    </row>
    <row r="15" spans="1:12" ht="16.5" x14ac:dyDescent="0.3">
      <c r="A15" s="4" t="s">
        <v>26</v>
      </c>
      <c r="B15" s="6">
        <v>310</v>
      </c>
      <c r="C15" s="6"/>
    </row>
    <row r="16" spans="1:12" ht="16.5" x14ac:dyDescent="0.3">
      <c r="A16" s="4" t="s">
        <v>22</v>
      </c>
      <c r="B16" s="4">
        <v>11000</v>
      </c>
      <c r="C16" s="4"/>
    </row>
    <row r="17" spans="1:9" ht="16.5" x14ac:dyDescent="0.3">
      <c r="A17" s="4" t="s">
        <v>11</v>
      </c>
      <c r="B17" s="6">
        <f>B16*B15</f>
        <v>3410000</v>
      </c>
      <c r="C17" s="6"/>
      <c r="D17" s="1"/>
      <c r="I17" t="s">
        <v>24</v>
      </c>
    </row>
    <row r="18" spans="1:9" ht="16.5" x14ac:dyDescent="0.3">
      <c r="A18" s="14" t="s">
        <v>12</v>
      </c>
      <c r="B18" s="15">
        <f>B17-B14</f>
        <v>3038000</v>
      </c>
      <c r="C18" s="9"/>
      <c r="D18" s="1"/>
      <c r="I18">
        <v>235</v>
      </c>
    </row>
    <row r="19" spans="1:9" ht="16.5" x14ac:dyDescent="0.3">
      <c r="A19" s="14" t="s">
        <v>13</v>
      </c>
      <c r="B19" s="15">
        <f>B18*0.9</f>
        <v>2734200</v>
      </c>
      <c r="C19" s="9"/>
      <c r="I19">
        <f>I18*1.2</f>
        <v>282</v>
      </c>
    </row>
    <row r="20" spans="1:9" ht="16.5" x14ac:dyDescent="0.3">
      <c r="A20" s="14" t="s">
        <v>14</v>
      </c>
      <c r="B20" s="15">
        <f>B18*0.8</f>
        <v>2430400</v>
      </c>
      <c r="C20" s="9"/>
    </row>
    <row r="21" spans="1:9" ht="16.5" x14ac:dyDescent="0.3">
      <c r="A21" s="14" t="s">
        <v>15</v>
      </c>
      <c r="B21" s="15">
        <f>B18*0.025/12</f>
        <v>6329.166666666667</v>
      </c>
      <c r="C21" s="9"/>
    </row>
    <row r="23" spans="1:9" x14ac:dyDescent="0.25">
      <c r="B23" s="1"/>
    </row>
    <row r="24" spans="1:9" x14ac:dyDescent="0.25">
      <c r="B24" s="1">
        <f>B18/310</f>
        <v>9800</v>
      </c>
    </row>
    <row r="28" spans="1:9" x14ac:dyDescent="0.25">
      <c r="E28" t="s">
        <v>17</v>
      </c>
    </row>
    <row r="29" spans="1:9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9" x14ac:dyDescent="0.25">
      <c r="D30" s="11">
        <v>325</v>
      </c>
      <c r="E30" s="12"/>
      <c r="F30" s="11">
        <v>2800000</v>
      </c>
      <c r="G30" s="11" t="e">
        <f>F30/E30</f>
        <v>#DIV/0!</v>
      </c>
      <c r="H30" s="11">
        <f t="shared" ref="H30:H36" si="0">F30/D30</f>
        <v>8615.3846153846152</v>
      </c>
      <c r="I30" s="3" t="e">
        <f t="shared" ref="I30:I35" si="1">D30/E30</f>
        <v>#DIV/0!</v>
      </c>
    </row>
    <row r="31" spans="1:9" x14ac:dyDescent="0.25">
      <c r="D31" s="11">
        <v>325</v>
      </c>
      <c r="E31" s="10"/>
      <c r="F31" s="3">
        <v>3000000</v>
      </c>
      <c r="G31" s="11" t="e">
        <f>F31/E31</f>
        <v>#DIV/0!</v>
      </c>
      <c r="H31" s="3">
        <f>F31/D31</f>
        <v>9230.7692307692305</v>
      </c>
      <c r="I31" s="3" t="e">
        <f t="shared" si="1"/>
        <v>#DIV/0!</v>
      </c>
    </row>
    <row r="32" spans="1:9" x14ac:dyDescent="0.25">
      <c r="D32" s="11">
        <v>375</v>
      </c>
      <c r="E32" s="12"/>
      <c r="F32" s="3">
        <v>3551000</v>
      </c>
      <c r="G32" s="11" t="e">
        <f t="shared" ref="G32:G36" si="2">F32/E32</f>
        <v>#DIV/0!</v>
      </c>
      <c r="H32" s="11">
        <f t="shared" si="0"/>
        <v>9469.3333333333339</v>
      </c>
      <c r="I32" s="3" t="e">
        <f t="shared" si="1"/>
        <v>#DIV/0!</v>
      </c>
    </row>
    <row r="33" spans="4:13" x14ac:dyDescent="0.25">
      <c r="D33" s="11">
        <v>350</v>
      </c>
      <c r="E33" s="17"/>
      <c r="F33" s="3">
        <v>3000000</v>
      </c>
      <c r="G33" s="16" t="e">
        <f t="shared" si="2"/>
        <v>#DIV/0!</v>
      </c>
      <c r="H33" s="11">
        <f t="shared" si="0"/>
        <v>8571.4285714285706</v>
      </c>
      <c r="I33" s="3" t="e">
        <f t="shared" si="1"/>
        <v>#DIV/0!</v>
      </c>
    </row>
    <row r="34" spans="4:13" x14ac:dyDescent="0.25">
      <c r="D34" s="11">
        <v>280</v>
      </c>
      <c r="E34" s="16"/>
      <c r="F34" s="16">
        <v>2600000</v>
      </c>
      <c r="G34" s="16" t="e">
        <f t="shared" si="2"/>
        <v>#DIV/0!</v>
      </c>
      <c r="H34" s="11">
        <f t="shared" si="0"/>
        <v>9285.7142857142862</v>
      </c>
      <c r="I34" s="3" t="e">
        <f t="shared" si="1"/>
        <v>#DIV/0!</v>
      </c>
    </row>
    <row r="35" spans="4:13" x14ac:dyDescent="0.25">
      <c r="D35" s="3"/>
      <c r="E35" s="16"/>
      <c r="F35" s="16"/>
      <c r="G35" s="16" t="e">
        <f t="shared" si="2"/>
        <v>#DIV/0!</v>
      </c>
      <c r="H35" s="3" t="e">
        <f t="shared" si="0"/>
        <v>#DIV/0!</v>
      </c>
      <c r="I35" s="3" t="e">
        <f t="shared" si="1"/>
        <v>#DIV/0!</v>
      </c>
    </row>
    <row r="36" spans="4:13" x14ac:dyDescent="0.25">
      <c r="F36" s="3"/>
      <c r="G36" s="3" t="e">
        <f t="shared" si="2"/>
        <v>#DIV/0!</v>
      </c>
      <c r="H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2">
        <f>50*10.764</f>
        <v>538.19999999999993</v>
      </c>
      <c r="F38" s="2">
        <v>4999000</v>
      </c>
      <c r="G38" s="3">
        <f t="shared" ref="G38:G43" si="3">F38/E38</f>
        <v>9288.3686361947239</v>
      </c>
      <c r="H38">
        <v>349940</v>
      </c>
      <c r="I38">
        <v>30000</v>
      </c>
      <c r="J38" s="3">
        <f t="shared" ref="J38:J43" si="4">I38+H38+F38</f>
        <v>5378940</v>
      </c>
      <c r="K38" s="3">
        <f t="shared" ref="K38:K43" si="5">J38/E38</f>
        <v>9994.3143812709041</v>
      </c>
      <c r="L38" s="5"/>
      <c r="M38" s="3"/>
    </row>
    <row r="39" spans="4:13" x14ac:dyDescent="0.25">
      <c r="D39" s="3"/>
      <c r="E39" s="2"/>
      <c r="F39" s="2"/>
      <c r="G39" s="3" t="e">
        <f t="shared" si="3"/>
        <v>#DIV/0!</v>
      </c>
      <c r="H39">
        <v>492000</v>
      </c>
      <c r="I39">
        <v>30000</v>
      </c>
      <c r="J39" s="3">
        <f t="shared" si="4"/>
        <v>522000</v>
      </c>
      <c r="K39" s="3" t="e">
        <f t="shared" si="5"/>
        <v>#DIV/0!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/>
      <c r="F40" s="3"/>
      <c r="G40" s="3" t="e">
        <f t="shared" si="3"/>
        <v>#DIV/0!</v>
      </c>
      <c r="H40" s="3">
        <v>500</v>
      </c>
      <c r="I40" s="3">
        <v>100</v>
      </c>
      <c r="J40" s="3">
        <f t="shared" si="4"/>
        <v>600</v>
      </c>
      <c r="K40" s="3" t="e">
        <f t="shared" si="5"/>
        <v>#DIV/0!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3"/>
        <v>#DIV/0!</v>
      </c>
      <c r="H41" s="3">
        <v>735000</v>
      </c>
      <c r="I41" s="3">
        <v>30000</v>
      </c>
      <c r="J41" s="3">
        <f t="shared" si="4"/>
        <v>765000</v>
      </c>
      <c r="K41" s="3" t="e">
        <f t="shared" si="5"/>
        <v>#DIV/0!</v>
      </c>
      <c r="L41" s="3"/>
      <c r="M41" s="3"/>
    </row>
    <row r="42" spans="4:13" x14ac:dyDescent="0.25">
      <c r="G42" t="e">
        <f t="shared" si="3"/>
        <v>#DIV/0!</v>
      </c>
      <c r="H42">
        <v>854000</v>
      </c>
      <c r="I42" s="3">
        <v>30000</v>
      </c>
      <c r="J42" s="3">
        <f t="shared" si="4"/>
        <v>884000</v>
      </c>
      <c r="K42" s="3" t="e">
        <f t="shared" si="5"/>
        <v>#DIV/0!</v>
      </c>
    </row>
    <row r="43" spans="4:13" x14ac:dyDescent="0.25">
      <c r="G43" t="e">
        <f t="shared" si="3"/>
        <v>#DIV/0!</v>
      </c>
      <c r="H43">
        <v>693000</v>
      </c>
      <c r="I43" s="3">
        <v>30000</v>
      </c>
      <c r="J43" s="3">
        <f t="shared" si="4"/>
        <v>723000</v>
      </c>
      <c r="K43" s="3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Sheet1</vt:lpstr>
      <vt:lpstr>Sheet2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2023-10-23T10:14:28Z</dcterms:modified>
</cp:coreProperties>
</file>