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E69A71D-7177-4219-82FD-9CD811E25DA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5" i="1" l="1"/>
  <c r="B35" i="1"/>
  <c r="I33" i="1"/>
  <c r="A33" i="1"/>
  <c r="B33" i="1"/>
  <c r="F8" i="1"/>
  <c r="F7" i="1"/>
  <c r="F6" i="1"/>
  <c r="F5" i="1"/>
  <c r="B18" i="1" l="1"/>
  <c r="G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K7" i="1" l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<sst xmlns="http://schemas.openxmlformats.org/spreadsheetml/2006/main" count="29" uniqueCount="26">
  <si>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</si>
  <si>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</si>
  <si>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</si>
  <si>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</si>
  <si>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</si>
  <si>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</si>
  <si>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</si>
  <si>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</si>
  <si>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</si>
  <si>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</si>
  <si>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</si>
  <si>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</si>
  <si>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</si>
  <si>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</si>
  <si>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</si>
  <si>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</si>
  <si>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</si>
  <si>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</si>
  <si>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</si>
  <si>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</si>
  <si>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</si>
  <si>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</si>
  <si>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</si>
  <si>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</si>
  <si>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area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</si>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</sst>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  <xf numFmtId="43" fontId="7" fillId="4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11143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718D7B-AB9A-4BAE-BEBE-359410A4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93543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430301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3E7435-8A82-4D8C-A360-92A41347C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12701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516123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E2C71-E2DA-4AD3-AA0D-B9477DAC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8123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E78217-1D5F-4998-873E-BCC9AD046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564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440253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B2697C-70BA-47A4-A2FE-33B7AD761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70653" cy="9059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88119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9A56E3-6AEB-47A9-9671-CA3F68F1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56919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135240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DA4824-F0A3-49CC-9C6B-6649C8EA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46440" cy="9088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134305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C74E2F-23B9-4801-92E2-F9D088319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39905" cy="823074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96199</xdr:colOff>
      <xdr:row>43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1F9B50-4CA9-4EA9-96FC-4D28BDA41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801799" cy="8316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topLeftCell="A4" zoomScaleNormal="100" workbookViewId="0">
      <selection activeCell="D17" sqref="D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36500</v>
      </c>
      <c r="C3" s="47"/>
      <c r="D3" s="42"/>
      <c r="E3" s="13"/>
      <c r="F3" s="5">
        <v>2020</v>
      </c>
      <c r="G3" s="7">
        <v>2023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3000</v>
      </c>
      <c r="C4" s="47"/>
      <c r="D4" s="42"/>
      <c r="E4" s="13"/>
      <c r="F4" s="72" t="s">
        <v>24</v>
      </c>
      <c r="G4" s="73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33500</v>
      </c>
      <c r="C5" s="47"/>
      <c r="D5" s="42"/>
      <c r="E5" s="22"/>
      <c r="F5" s="74">
        <f>59.75*10.764</f>
        <v>643.149</v>
      </c>
      <c r="G5" s="75">
        <f>F5*1.1</f>
        <v>707.46390000000008</v>
      </c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3000</v>
      </c>
      <c r="C6" s="47"/>
      <c r="D6" s="42"/>
      <c r="E6" s="62"/>
      <c r="F6" s="62">
        <f>1.73*10.764</f>
        <v>18.62172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52"/>
      <c r="F7" s="22">
        <f>2.89*10.764</f>
        <v>31.107959999999999</v>
      </c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>
        <f>SUM(F5:F7)</f>
        <v>692.87868000000003</v>
      </c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3000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33500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36500</v>
      </c>
      <c r="C15" s="47"/>
      <c r="D15" s="42"/>
      <c r="E15" s="13"/>
      <c r="F15" s="16" t="s">
        <v>15</v>
      </c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693</v>
      </c>
      <c r="C16" s="37"/>
      <c r="D16" s="38"/>
      <c r="E16" s="13"/>
      <c r="F16" s="28">
        <v>644</v>
      </c>
      <c r="G16" s="31"/>
      <c r="H16" s="27"/>
      <c r="I16" s="50"/>
      <c r="L16" s="5"/>
      <c r="N16" s="11"/>
      <c r="O16" s="6"/>
    </row>
    <row r="17" spans="1:15" ht="16.5" x14ac:dyDescent="0.3">
      <c r="A17" s="34" t="s">
        <v>11</v>
      </c>
      <c r="B17" s="39">
        <f>B15*B16</f>
        <v>25294500</v>
      </c>
      <c r="C17" s="39"/>
      <c r="D17" s="40"/>
      <c r="E17" s="13"/>
      <c r="F17" s="28"/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B4*706</f>
        <v>2118000</v>
      </c>
      <c r="C18" s="41"/>
      <c r="D18" s="42"/>
      <c r="E18" s="13"/>
      <c r="F18" s="13"/>
      <c r="G18" s="13"/>
      <c r="I18" s="6"/>
    </row>
    <row r="19" spans="1:15" ht="16.5" x14ac:dyDescent="0.3">
      <c r="A19" s="36" t="s">
        <v>16</v>
      </c>
      <c r="B19" s="51">
        <f>B17*0.03/12</f>
        <v>63236.25</v>
      </c>
      <c r="C19" s="41"/>
      <c r="D19" s="41"/>
      <c r="E19" s="13"/>
    </row>
    <row r="20" spans="1:15" x14ac:dyDescent="0.25">
      <c r="B20" s="76">
        <v>65000</v>
      </c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650</v>
      </c>
      <c r="D25" s="55"/>
      <c r="E25" s="55"/>
      <c r="F25" s="20">
        <v>23500000</v>
      </c>
      <c r="G25" s="56">
        <f t="shared" ref="G25:G31" si="0">F25/C25</f>
        <v>36153.846153846156</v>
      </c>
      <c r="H25" s="22" t="e">
        <f>F25/D25</f>
        <v>#DIV/0!</v>
      </c>
      <c r="I25" s="22" t="e">
        <f t="shared" ref="I25:I31" si="1">F25/B25</f>
        <v>#DIV/0!</v>
      </c>
      <c r="J25" s="20">
        <f t="shared" ref="J25:J30" si="2">D25/C25</f>
        <v>0</v>
      </c>
      <c r="K25" s="33"/>
    </row>
    <row r="26" spans="1:15" ht="17.25" x14ac:dyDescent="0.3">
      <c r="B26" s="21"/>
      <c r="C26" s="66">
        <v>635</v>
      </c>
      <c r="D26" s="55"/>
      <c r="E26" s="67"/>
      <c r="F26" s="20">
        <v>25000000</v>
      </c>
      <c r="G26" s="68">
        <f t="shared" si="0"/>
        <v>39370.078740157478</v>
      </c>
      <c r="H26" s="22" t="e">
        <f>F26/D26</f>
        <v>#DIV/0!</v>
      </c>
      <c r="I26" s="22" t="e">
        <f t="shared" si="1"/>
        <v>#DIV/0!</v>
      </c>
      <c r="J26" s="20">
        <f t="shared" si="2"/>
        <v>0</v>
      </c>
      <c r="K26" s="33"/>
    </row>
    <row r="27" spans="1:15" x14ac:dyDescent="0.25">
      <c r="B27" s="66"/>
      <c r="C27" s="66">
        <v>654</v>
      </c>
      <c r="D27" s="55"/>
      <c r="E27" s="67"/>
      <c r="F27" s="68">
        <v>24000000</v>
      </c>
      <c r="G27" s="68">
        <f t="shared" si="0"/>
        <v>36697.247706422015</v>
      </c>
      <c r="H27" s="22" t="e">
        <f t="shared" ref="H27:H31" si="3">F27/D27</f>
        <v>#DIV/0!</v>
      </c>
      <c r="I27" s="22" t="e">
        <f t="shared" si="1"/>
        <v>#DIV/0!</v>
      </c>
      <c r="J27" s="20">
        <f t="shared" si="2"/>
        <v>0</v>
      </c>
    </row>
    <row r="28" spans="1:15" x14ac:dyDescent="0.25">
      <c r="B28" s="21"/>
      <c r="C28" s="66">
        <v>642</v>
      </c>
      <c r="D28" s="55"/>
      <c r="E28" s="55"/>
      <c r="F28" s="68">
        <v>24000000</v>
      </c>
      <c r="G28" s="56">
        <f t="shared" si="0"/>
        <v>37383.17757009346</v>
      </c>
      <c r="H28" s="22" t="e">
        <f t="shared" si="3"/>
        <v>#DIV/0!</v>
      </c>
      <c r="I28" s="22" t="e">
        <f t="shared" si="1"/>
        <v>#DIV/0!</v>
      </c>
      <c r="J28" s="20">
        <f t="shared" si="2"/>
        <v>0</v>
      </c>
    </row>
    <row r="29" spans="1:15" x14ac:dyDescent="0.25">
      <c r="C29" s="66">
        <v>657</v>
      </c>
      <c r="D29" s="55"/>
      <c r="F29" s="68">
        <v>24000000</v>
      </c>
      <c r="G29" s="44">
        <f t="shared" si="0"/>
        <v>36529.680365296801</v>
      </c>
      <c r="H29" s="22" t="e">
        <f t="shared" si="3"/>
        <v>#DIV/0!</v>
      </c>
      <c r="I29" s="44" t="e">
        <f t="shared" si="1"/>
        <v>#DIV/0!</v>
      </c>
      <c r="J29" s="43">
        <f t="shared" si="2"/>
        <v>0</v>
      </c>
    </row>
    <row r="30" spans="1:15" x14ac:dyDescent="0.25">
      <c r="C30" s="17">
        <v>652</v>
      </c>
      <c r="D30" s="55"/>
      <c r="F30" s="44">
        <v>26000000</v>
      </c>
      <c r="G30" s="44">
        <f t="shared" si="0"/>
        <v>39877.300613496933</v>
      </c>
      <c r="H30" s="44" t="e">
        <f t="shared" si="3"/>
        <v>#DIV/0!</v>
      </c>
      <c r="I30" s="44" t="e">
        <f t="shared" si="1"/>
        <v>#DIV/0!</v>
      </c>
      <c r="J30" s="43">
        <f t="shared" si="2"/>
        <v>0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9" x14ac:dyDescent="0.25">
      <c r="A33">
        <f>B33/1.1</f>
        <v>652.20054545454548</v>
      </c>
      <c r="B33" s="69">
        <f>66.65*10.764</f>
        <v>717.42060000000004</v>
      </c>
      <c r="C33" s="69">
        <v>22000000</v>
      </c>
      <c r="D33" s="70">
        <f>C33/B33</f>
        <v>30665.414402653059</v>
      </c>
      <c r="E33" s="70">
        <v>1320000</v>
      </c>
      <c r="F33" s="70">
        <v>30000</v>
      </c>
      <c r="G33" s="71">
        <f>F33+E33+C33</f>
        <v>23350000</v>
      </c>
      <c r="H33">
        <f>G33/B33</f>
        <v>32547.155740997678</v>
      </c>
      <c r="I33" s="13">
        <f>C33/A33</f>
        <v>33731.955842918367</v>
      </c>
    </row>
    <row r="34" spans="1:9" x14ac:dyDescent="0.25">
      <c r="B34" s="17">
        <v>879</v>
      </c>
      <c r="C34" s="17">
        <v>26700000</v>
      </c>
      <c r="D34">
        <f>C34/B34</f>
        <v>30375.426621160408</v>
      </c>
      <c r="E34">
        <v>1602000</v>
      </c>
      <c r="F34" s="70">
        <v>30000</v>
      </c>
      <c r="G34" s="13">
        <f>F34+E34+C34</f>
        <v>28332000</v>
      </c>
      <c r="H34">
        <f>G34/B34</f>
        <v>32232.081911262798</v>
      </c>
      <c r="I34" s="13"/>
    </row>
    <row r="35" spans="1:9" x14ac:dyDescent="0.25">
      <c r="A35">
        <f>B35/1.1</f>
        <v>634.19530909090895</v>
      </c>
      <c r="B35" s="17">
        <f>64.81*10.764</f>
        <v>697.61483999999996</v>
      </c>
      <c r="C35" s="17">
        <v>20500000</v>
      </c>
      <c r="D35">
        <f>C35/B35</f>
        <v>29385.842766762245</v>
      </c>
      <c r="E35">
        <v>245000</v>
      </c>
      <c r="F35">
        <v>30000</v>
      </c>
      <c r="G35" s="13">
        <f>F35+E35+C35</f>
        <v>20775000</v>
      </c>
      <c r="H35">
        <f>G35/B35</f>
        <v>29780.043096560275</v>
      </c>
    </row>
    <row r="36" spans="1:9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9" ht="15.75" x14ac:dyDescent="0.25">
      <c r="A37" s="15"/>
      <c r="B37" s="63"/>
      <c r="C37" s="63"/>
      <c r="D37" s="64" t="e">
        <f>C37/B37</f>
        <v>#DIV/0!</v>
      </c>
      <c r="E37" s="64">
        <v>210000</v>
      </c>
      <c r="F37" s="64">
        <v>30000</v>
      </c>
      <c r="G37" s="65">
        <f>F37+E37+C37</f>
        <v>240000</v>
      </c>
      <c r="H37" s="64" t="e">
        <f>G37/B37</f>
        <v>#DIV/0!</v>
      </c>
    </row>
    <row r="38" spans="1:9" ht="15.75" x14ac:dyDescent="0.25">
      <c r="A38" s="15"/>
    </row>
    <row r="39" spans="1:9" ht="15.75" x14ac:dyDescent="0.25">
      <c r="A39" s="15"/>
    </row>
    <row r="40" spans="1:9" ht="15.75" x14ac:dyDescent="0.25">
      <c r="A40" s="15"/>
    </row>
    <row r="41" spans="1:9" ht="15.75" x14ac:dyDescent="0.25">
      <c r="A41" s="15"/>
    </row>
    <row r="42" spans="1:9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2B31-ECA9-4939-9858-46B21BA5648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B17BB-08CE-4C21-9BD5-2ED47055701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9DB74-A75A-45BA-9144-60C76D335E06}">
  <dimension ref="A1"/>
  <sheetViews>
    <sheetView workbookViewId="0">
      <selection activeCell="M1" sqref="M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2023-10-17T08:24:34Z</dcterms:modified>
</cp:coreProperties>
</file>