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rita D Mhalsekar\"/>
    </mc:Choice>
  </mc:AlternateContent>
  <xr:revisionPtr revIDLastSave="0" documentId="13_ncr:1_{F535F115-5F30-4428-805B-E2F25F5A712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V3" i="4" l="1"/>
  <c r="V4" i="4"/>
  <c r="V5" i="4"/>
  <c r="V6" i="4"/>
  <c r="V7" i="4"/>
  <c r="V9" i="4"/>
  <c r="V10" i="4"/>
  <c r="V11" i="4"/>
  <c r="V12" i="4"/>
  <c r="V13" i="4"/>
  <c r="V14" i="4"/>
  <c r="V2" i="4"/>
  <c r="U3" i="4"/>
  <c r="U4" i="4"/>
  <c r="U5" i="4"/>
  <c r="U6" i="4"/>
  <c r="U7" i="4"/>
  <c r="U8" i="4"/>
  <c r="V8" i="4" s="1"/>
  <c r="U9" i="4"/>
  <c r="U10" i="4"/>
  <c r="U11" i="4"/>
  <c r="U12" i="4"/>
  <c r="U13" i="4"/>
  <c r="U14" i="4"/>
  <c r="U15" i="4"/>
  <c r="U16" i="4"/>
  <c r="U17" i="4"/>
  <c r="U2" i="4"/>
  <c r="Q24" i="4"/>
  <c r="Q23" i="4"/>
  <c r="P22" i="4"/>
  <c r="C3" i="4" l="1"/>
  <c r="C4" i="4"/>
  <c r="C5" i="4"/>
  <c r="C6" i="4"/>
  <c r="C9" i="4"/>
  <c r="C10" i="4"/>
  <c r="C11" i="4"/>
  <c r="C12" i="4"/>
  <c r="C13" i="4"/>
  <c r="C14" i="4"/>
  <c r="C15" i="4"/>
  <c r="C16" i="4"/>
  <c r="C2" i="4"/>
  <c r="H22" i="4"/>
  <c r="P11" i="4"/>
  <c r="Q11" i="4" s="1"/>
  <c r="P10" i="4"/>
  <c r="Q10" i="4" s="1"/>
  <c r="P9" i="4"/>
  <c r="Q9" i="4" s="1"/>
  <c r="Q7" i="4"/>
  <c r="P6" i="4"/>
  <c r="Q6" i="4" s="1"/>
  <c r="P5" i="4"/>
  <c r="Q4" i="4"/>
  <c r="Q3" i="4"/>
  <c r="P2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<sst xmlns="http://schemas.openxmlformats.org/spreadsheetml/2006/main" count="31" uniqueCount="24">
  <si>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</si>
  <si>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</si>
  <si>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</si>
  <si>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</si>
  <si>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</si>
  <si>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</si>
  <si>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</si>
  <si>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</si>
  <si>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</si>
  <si>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</si>
  <si>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</si>
  <si>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</si>
  <si>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</si>
  <si>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</si>
  <si>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</si>
  <si>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oc - 2005</t>
  </si>
  <si>
    <t>rate</t>
  </si>
  <si>
    <t>10000/- on ca</t>
  </si>
  <si>
    <t>lodha heritage</t>
  </si>
  <si>
    <t>18.01.23</t>
  </si>
  <si>
    <t>Flat No. 104, 1st Floor, Wing – A, "Chandresh Ashish, Lodha Heritage, Desale Pada, Bhopar Village, Dombivali (East)</t>
  </si>
  <si>
    <t>mca</t>
  </si>
  <si>
    <t>loading - 31%</t>
  </si>
  <si>
    <t>Remark: The loading between measured Carpet area to Built up area mentioned in the agreement is 31% For the purpose of valuation we have considered loading factor.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</si>
</sst>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3" borderId="0" xfId="0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1520D8-935B-4C3B-8290-A4C72D607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67DBAA-93DE-4756-A41D-E28048514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31469B-6D70-4691-9ED0-ADD3815C0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F42961-4E7B-417E-9E5E-E7BFEA34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A4A38B-76FB-4279-938D-72F5B80B1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D46BB1-D9EB-4108-B34B-3825288C6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665F84-D4A4-461A-A924-CDD02006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7" sqref="I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22</v>
      </c>
      <c r="V1" s="16"/>
    </row>
    <row r="2" spans="1:22" x14ac:dyDescent="0.25">
      <c r="A2" s="4">
        <f t="shared" ref="A2:A15" si="0">N2</f>
        <v>0</v>
      </c>
      <c r="B2" s="4">
        <f t="shared" ref="B2:B15" si="1">Q2</f>
        <v>475</v>
      </c>
      <c r="C2" s="4">
        <f>B2*1.2</f>
        <v>570</v>
      </c>
      <c r="D2" s="4">
        <f t="shared" ref="D2:D13" si="2">C2*1.2</f>
        <v>684</v>
      </c>
      <c r="E2" s="5">
        <f t="shared" ref="E2:E13" si="3">R2</f>
        <v>3200000</v>
      </c>
      <c r="F2" s="10">
        <f t="shared" ref="F2:F13" si="4">ROUND((E2/B2),0)</f>
        <v>6737</v>
      </c>
      <c r="G2" s="10">
        <f t="shared" ref="G2:G13" si="5">ROUND((E2/C2),0)</f>
        <v>5614</v>
      </c>
      <c r="H2" s="10">
        <f t="shared" ref="H2:H13" si="6">ROUND((E2/D2),0)</f>
        <v>4678</v>
      </c>
      <c r="I2" s="4" t="e">
        <f>#REF!</f>
        <v>#REF!</v>
      </c>
      <c r="J2" s="4" t="str">
        <f t="shared" ref="J2:J13" si="7">S2</f>
        <v>lodha heritage</v>
      </c>
      <c r="O2">
        <v>0</v>
      </c>
      <c r="P2">
        <f t="shared" ref="P2:P11" si="8">O2/1.2</f>
        <v>0</v>
      </c>
      <c r="Q2">
        <v>475</v>
      </c>
      <c r="R2" s="2">
        <v>3200000</v>
      </c>
      <c r="S2" s="8" t="s">
        <v>18</v>
      </c>
      <c r="T2" s="8"/>
      <c r="U2">
        <f>Q2*1.31</f>
        <v>622.25</v>
      </c>
      <c r="V2" s="8">
        <f>R2/U2</f>
        <v>5142.6275612695863</v>
      </c>
    </row>
    <row r="3" spans="1:22" x14ac:dyDescent="0.25">
      <c r="A3" s="4">
        <f t="shared" si="0"/>
        <v>0</v>
      </c>
      <c r="B3" s="4">
        <f t="shared" si="1"/>
        <v>404.16666666666669</v>
      </c>
      <c r="C3" s="4">
        <f t="shared" ref="C3:C16" si="9">B3*1.2</f>
        <v>485</v>
      </c>
      <c r="D3" s="4">
        <f t="shared" si="2"/>
        <v>582</v>
      </c>
      <c r="E3" s="5">
        <f t="shared" si="3"/>
        <v>3000000</v>
      </c>
      <c r="F3" s="10">
        <f t="shared" si="4"/>
        <v>7423</v>
      </c>
      <c r="G3" s="15">
        <f t="shared" si="5"/>
        <v>6186</v>
      </c>
      <c r="H3" s="10">
        <f t="shared" si="6"/>
        <v>5155</v>
      </c>
      <c r="I3" s="4" t="e">
        <f>#REF!</f>
        <v>#REF!</v>
      </c>
      <c r="J3" s="4" t="str">
        <f t="shared" si="7"/>
        <v>lodha heritage</v>
      </c>
      <c r="O3">
        <v>0</v>
      </c>
      <c r="P3">
        <v>485</v>
      </c>
      <c r="Q3">
        <f t="shared" ref="Q3:Q11" si="10">P3/1.2</f>
        <v>404.16666666666669</v>
      </c>
      <c r="R3" s="2">
        <v>3000000</v>
      </c>
      <c r="S3" s="8" t="s">
        <v>18</v>
      </c>
      <c r="T3" s="8"/>
      <c r="U3">
        <f t="shared" ref="U3:U17" si="11">Q3*1.31</f>
        <v>529.45833333333337</v>
      </c>
      <c r="V3" s="11">
        <f t="shared" ref="V3:V14" si="12">R3/U3</f>
        <v>5666.1682537184224</v>
      </c>
    </row>
    <row r="4" spans="1:22" x14ac:dyDescent="0.25">
      <c r="A4" s="4">
        <f t="shared" si="0"/>
        <v>0</v>
      </c>
      <c r="B4" s="4">
        <f t="shared" si="1"/>
        <v>395.83333333333337</v>
      </c>
      <c r="C4" s="4">
        <f t="shared" si="9"/>
        <v>475</v>
      </c>
      <c r="D4" s="4">
        <f t="shared" si="2"/>
        <v>570</v>
      </c>
      <c r="E4" s="5">
        <f t="shared" si="3"/>
        <v>3000000</v>
      </c>
      <c r="F4" s="10">
        <f t="shared" si="4"/>
        <v>7579</v>
      </c>
      <c r="G4" s="15">
        <f t="shared" si="5"/>
        <v>6316</v>
      </c>
      <c r="H4" s="10">
        <f t="shared" si="6"/>
        <v>5263</v>
      </c>
      <c r="I4" s="4" t="e">
        <f>#REF!</f>
        <v>#REF!</v>
      </c>
      <c r="J4" s="4" t="str">
        <f t="shared" si="7"/>
        <v>lodha heritage</v>
      </c>
      <c r="O4">
        <v>0</v>
      </c>
      <c r="P4">
        <v>475</v>
      </c>
      <c r="Q4">
        <f t="shared" si="10"/>
        <v>395.83333333333337</v>
      </c>
      <c r="R4" s="2">
        <v>3000000</v>
      </c>
      <c r="S4" s="8" t="s">
        <v>18</v>
      </c>
      <c r="T4" s="8"/>
      <c r="U4">
        <f t="shared" si="11"/>
        <v>518.54166666666674</v>
      </c>
      <c r="V4" s="11">
        <f t="shared" si="12"/>
        <v>5785.4560064282832</v>
      </c>
    </row>
    <row r="5" spans="1:22" x14ac:dyDescent="0.25">
      <c r="A5" s="4">
        <f t="shared" si="0"/>
        <v>0</v>
      </c>
      <c r="B5" s="4">
        <f t="shared" si="1"/>
        <v>400</v>
      </c>
      <c r="C5" s="4">
        <f t="shared" si="9"/>
        <v>480</v>
      </c>
      <c r="D5" s="4">
        <f t="shared" si="2"/>
        <v>576</v>
      </c>
      <c r="E5" s="5">
        <f t="shared" si="3"/>
        <v>2800000</v>
      </c>
      <c r="F5" s="10">
        <f t="shared" si="4"/>
        <v>7000</v>
      </c>
      <c r="G5" s="10">
        <f t="shared" si="5"/>
        <v>5833</v>
      </c>
      <c r="H5" s="10">
        <f t="shared" si="6"/>
        <v>4861</v>
      </c>
      <c r="I5" s="4" t="e">
        <f>#REF!</f>
        <v>#REF!</v>
      </c>
      <c r="J5" s="4" t="str">
        <f t="shared" si="7"/>
        <v>lodha heritage</v>
      </c>
      <c r="O5">
        <v>0</v>
      </c>
      <c r="P5">
        <f t="shared" si="8"/>
        <v>0</v>
      </c>
      <c r="Q5">
        <v>400</v>
      </c>
      <c r="R5" s="2">
        <v>2800000</v>
      </c>
      <c r="S5" s="8" t="s">
        <v>18</v>
      </c>
      <c r="T5" s="8"/>
      <c r="U5">
        <f t="shared" si="11"/>
        <v>524</v>
      </c>
      <c r="V5" s="8">
        <f t="shared" si="12"/>
        <v>5343.5114503816794</v>
      </c>
    </row>
    <row r="6" spans="1:22" x14ac:dyDescent="0.25">
      <c r="A6" s="4">
        <f t="shared" si="0"/>
        <v>0</v>
      </c>
      <c r="B6" s="4">
        <f t="shared" si="1"/>
        <v>555.55555555555566</v>
      </c>
      <c r="C6" s="4">
        <f t="shared" si="9"/>
        <v>666.66666666666674</v>
      </c>
      <c r="D6" s="4">
        <f t="shared" si="2"/>
        <v>800.00000000000011</v>
      </c>
      <c r="E6" s="5">
        <f t="shared" si="3"/>
        <v>4500000</v>
      </c>
      <c r="F6" s="10">
        <f t="shared" si="4"/>
        <v>8100</v>
      </c>
      <c r="G6" s="15">
        <f t="shared" si="5"/>
        <v>6750</v>
      </c>
      <c r="H6" s="10">
        <f t="shared" si="6"/>
        <v>5625</v>
      </c>
      <c r="I6" s="4" t="e">
        <f>#REF!</f>
        <v>#REF!</v>
      </c>
      <c r="J6" s="4" t="str">
        <f t="shared" si="7"/>
        <v>lodha heritage</v>
      </c>
      <c r="O6">
        <v>800</v>
      </c>
      <c r="P6">
        <f t="shared" si="8"/>
        <v>666.66666666666674</v>
      </c>
      <c r="Q6">
        <f t="shared" si="10"/>
        <v>555.55555555555566</v>
      </c>
      <c r="R6" s="2">
        <v>4500000</v>
      </c>
      <c r="S6" s="8" t="s">
        <v>18</v>
      </c>
      <c r="T6" s="8"/>
      <c r="U6">
        <f t="shared" si="11"/>
        <v>727.77777777777794</v>
      </c>
      <c r="V6" s="11">
        <f t="shared" si="12"/>
        <v>6183.2061068702278</v>
      </c>
    </row>
    <row r="7" spans="1:22" x14ac:dyDescent="0.25">
      <c r="A7" s="4">
        <f t="shared" si="0"/>
        <v>0</v>
      </c>
      <c r="B7" s="4">
        <f t="shared" si="1"/>
        <v>404.16666666666669</v>
      </c>
      <c r="C7" s="4">
        <f t="shared" si="9"/>
        <v>485</v>
      </c>
      <c r="D7" s="4">
        <f t="shared" si="2"/>
        <v>582</v>
      </c>
      <c r="E7" s="5">
        <f t="shared" si="3"/>
        <v>2800000</v>
      </c>
      <c r="F7" s="10">
        <f t="shared" si="4"/>
        <v>6928</v>
      </c>
      <c r="G7" s="10">
        <f t="shared" si="5"/>
        <v>5773</v>
      </c>
      <c r="H7" s="10">
        <f t="shared" si="6"/>
        <v>4811</v>
      </c>
      <c r="I7" s="4" t="e">
        <f>#REF!</f>
        <v>#REF!</v>
      </c>
      <c r="J7" s="4" t="str">
        <f t="shared" si="7"/>
        <v>18.01.23</v>
      </c>
      <c r="O7">
        <v>0</v>
      </c>
      <c r="P7">
        <v>485</v>
      </c>
      <c r="Q7">
        <f t="shared" si="10"/>
        <v>404.16666666666669</v>
      </c>
      <c r="R7" s="2">
        <v>2800000</v>
      </c>
      <c r="S7" s="8" t="s">
        <v>19</v>
      </c>
      <c r="T7" s="8"/>
      <c r="U7">
        <f t="shared" si="11"/>
        <v>529.45833333333337</v>
      </c>
      <c r="V7" s="8">
        <f t="shared" si="12"/>
        <v>5288.4237034705275</v>
      </c>
    </row>
    <row r="8" spans="1:22" x14ac:dyDescent="0.25">
      <c r="A8" s="4">
        <f t="shared" si="0"/>
        <v>0</v>
      </c>
      <c r="B8" s="4">
        <f t="shared" si="1"/>
        <v>437.5</v>
      </c>
      <c r="C8" s="4">
        <f t="shared" si="9"/>
        <v>525</v>
      </c>
      <c r="D8" s="4">
        <f t="shared" si="2"/>
        <v>630</v>
      </c>
      <c r="E8" s="5">
        <f t="shared" si="3"/>
        <v>3500000</v>
      </c>
      <c r="F8" s="10">
        <f t="shared" si="4"/>
        <v>8000</v>
      </c>
      <c r="G8" s="15">
        <f t="shared" si="5"/>
        <v>6667</v>
      </c>
      <c r="H8" s="10">
        <f t="shared" si="6"/>
        <v>5556</v>
      </c>
      <c r="I8" s="4" t="e">
        <f>#REF!</f>
        <v>#REF!</v>
      </c>
      <c r="J8" s="4">
        <f t="shared" si="7"/>
        <v>0</v>
      </c>
      <c r="O8">
        <v>0</v>
      </c>
      <c r="P8">
        <v>525</v>
      </c>
      <c r="Q8">
        <f t="shared" si="10"/>
        <v>437.5</v>
      </c>
      <c r="R8" s="2">
        <v>3500000</v>
      </c>
      <c r="S8" s="8"/>
      <c r="T8" s="8"/>
      <c r="U8">
        <f t="shared" si="11"/>
        <v>573.125</v>
      </c>
      <c r="V8" s="11">
        <f t="shared" si="12"/>
        <v>6106.8702290076335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  <c r="U9">
        <f t="shared" si="11"/>
        <v>0</v>
      </c>
      <c r="V9" s="8" t="e">
        <f t="shared" si="12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  <c r="U10">
        <f t="shared" si="11"/>
        <v>0</v>
      </c>
      <c r="V10" t="e">
        <f t="shared" si="12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  <c r="U11">
        <f t="shared" si="11"/>
        <v>0</v>
      </c>
      <c r="V11" t="e">
        <f t="shared" si="12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3">O12/1.2</f>
        <v>0</v>
      </c>
      <c r="Q12">
        <f t="shared" ref="Q12:Q13" si="14">P12/1.2</f>
        <v>0</v>
      </c>
      <c r="R12" s="2">
        <v>0</v>
      </c>
      <c r="S12" s="8"/>
      <c r="T12" s="8"/>
      <c r="U12">
        <f t="shared" si="11"/>
        <v>0</v>
      </c>
      <c r="V12" t="e">
        <f t="shared" si="12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8"/>
      <c r="T13" s="8"/>
      <c r="U13">
        <f t="shared" si="11"/>
        <v>0</v>
      </c>
      <c r="V13" t="e">
        <f t="shared" si="12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1"/>
        <v>0</v>
      </c>
      <c r="V14" t="e">
        <f t="shared" si="12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1"/>
        <v>0</v>
      </c>
    </row>
    <row r="16" spans="1:22" x14ac:dyDescent="0.25">
      <c r="C16" s="4">
        <f t="shared" si="9"/>
        <v>0</v>
      </c>
      <c r="U16">
        <f t="shared" si="11"/>
        <v>0</v>
      </c>
    </row>
    <row r="17" spans="7:24" x14ac:dyDescent="0.25">
      <c r="U17">
        <f t="shared" si="11"/>
        <v>0</v>
      </c>
    </row>
    <row r="18" spans="7:24" x14ac:dyDescent="0.25">
      <c r="G18" t="s">
        <v>20</v>
      </c>
    </row>
    <row r="20" spans="7:24" x14ac:dyDescent="0.25">
      <c r="G20" t="s">
        <v>13</v>
      </c>
      <c r="H20">
        <v>475</v>
      </c>
    </row>
    <row r="21" spans="7:24" x14ac:dyDescent="0.25">
      <c r="G21" t="s">
        <v>16</v>
      </c>
      <c r="H21">
        <v>5500</v>
      </c>
      <c r="P21" t="s">
        <v>21</v>
      </c>
      <c r="Q21">
        <v>362</v>
      </c>
    </row>
    <row r="22" spans="7:24" x14ac:dyDescent="0.25">
      <c r="G22" s="6" t="s">
        <v>14</v>
      </c>
      <c r="H22" s="6">
        <f>H21*H20</f>
        <v>2612500</v>
      </c>
      <c r="P22">
        <f>H20/Q21</f>
        <v>1.3121546961325967</v>
      </c>
      <c r="Q22">
        <v>10000</v>
      </c>
    </row>
    <row r="23" spans="7:24" x14ac:dyDescent="0.25">
      <c r="Q23">
        <f>Q22*Q21</f>
        <v>3620000</v>
      </c>
    </row>
    <row r="24" spans="7:24" x14ac:dyDescent="0.25">
      <c r="P24" s="11"/>
      <c r="Q24" s="11">
        <f>Q23/H20</f>
        <v>7621.0526315789475</v>
      </c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I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8"/>
  <sheetViews>
    <sheetView topLeftCell="A7" zoomScaleNormal="100" workbookViewId="0">
      <selection activeCell="A8" sqref="A8"/>
    </sheetView>
  </sheetViews>
  <sheetFormatPr defaultRowHeight="15" x14ac:dyDescent="0.25"/>
  <sheetData>
    <row r="8" spans="1:1" x14ac:dyDescent="0.25">
      <c r="A8" s="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2023-10-18T06:21:20Z</dcterms:modified>
</cp:coreProperties>
</file>