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D4D9718-841F-4F92-AA9A-88B571532D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1" l="1"/>
  <c r="D32" i="1" s="1"/>
  <c r="H31" i="1"/>
  <c r="H30" i="1"/>
  <c r="H29" i="1"/>
  <c r="H28" i="1"/>
  <c r="H27" i="1"/>
  <c r="I31" i="1"/>
  <c r="I30" i="1"/>
  <c r="I29" i="1"/>
  <c r="I28" i="1"/>
  <c r="D31" i="1"/>
  <c r="D30" i="1"/>
  <c r="D29" i="1"/>
  <c r="D28" i="1"/>
  <c r="D27" i="1"/>
  <c r="F9" i="1"/>
  <c r="F8" i="1"/>
  <c r="F6" i="1"/>
  <c r="H16" i="1"/>
  <c r="B35" i="1"/>
  <c r="F17" i="1"/>
  <c r="B20" i="1"/>
  <c r="H5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27" i="1" l="1"/>
  <c r="K35" i="1"/>
  <c r="J5" i="1"/>
  <c r="G27" i="1" l="1"/>
  <c r="G28" i="1"/>
  <c r="G29" i="1"/>
  <c r="G30" i="1"/>
  <c r="G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3" i="1"/>
  <c r="D37" i="1" l="1"/>
  <c r="I27" i="1"/>
  <c r="I36" i="1" l="1"/>
  <c r="I35" i="1"/>
  <c r="D35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  <c r="B19" i="1"/>
  <c r="B18" i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<sst xmlns="http://schemas.openxmlformats.org/spreadsheetml/2006/main" count="31" uniqueCount="28">
  <si>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</si>
  <si>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</si>
  <si>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</si>
  <si>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</si>
  <si>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</si>
  <si>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</si>
  <si>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</si>
  <si>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</si>
  <si>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</si>
  <si>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</si>
  <si>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</si>
  <si>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</si>
  <si>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</si>
  <si>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</si>
  <si>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</si>
  <si>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</si>
  <si>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</si>
  <si>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</si>
  <si>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</si>
  <si>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</si>
  <si>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</si>
  <si>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</si>
  <si>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</si>
  <si>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</si>
  <si>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</si>
  <si>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</si>
  <si>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Built up area</t>
  </si>
  <si>
    <t>Flat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</si>
</sst>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  <xf numFmtId="0" fontId="12" fillId="6" borderId="1" xfId="0" applyFont="1" applyFill="1" applyBorder="1"/>
    <xf numFmtId="0" fontId="14" fillId="6" borderId="1" xfId="0" applyFont="1" applyFill="1" applyBorder="1"/>
    <xf numFmtId="43" fontId="12" fillId="6" borderId="1" xfId="0" applyNumberFormat="1" applyFont="1" applyFill="1" applyBorder="1"/>
    <xf numFmtId="43" fontId="14" fillId="6" borderId="1" xfId="0" applyNumberFormat="1" applyFont="1" applyFill="1" applyBorder="1"/>
    <xf numFmtId="43" fontId="15" fillId="6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572431</xdr:colOff>
      <xdr:row>40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659DBA-F067-48BA-B3C2-97786DF1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68431" cy="7706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031E76-1BFB-4DCD-B9E5-8B5D47293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900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6AC0EB-3F08-47E0-9702-8B345A625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47</xdr:row>
      <xdr:rowOff>134618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AA7D5C-442A-411E-8EB8-1207594B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9088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10888</xdr:colOff>
      <xdr:row>37</xdr:row>
      <xdr:rowOff>96247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8C5E0B-7AC1-4BB7-8D30-9B29FDEE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64488" cy="7144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AADA2-5617-4E66-BFF5-C16141E90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1" t="s">
        <v>27</v>
      </c>
      <c r="C2" s="41"/>
      <c r="D2" s="51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2">
        <v>20500</v>
      </c>
      <c r="C3" s="42"/>
      <c r="D3" s="37"/>
      <c r="E3" s="13"/>
      <c r="F3" s="5">
        <v>2008</v>
      </c>
      <c r="G3" s="7">
        <v>2023</v>
      </c>
      <c r="H3" s="8">
        <f>G3-F3</f>
        <v>15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2">
        <v>3000</v>
      </c>
      <c r="C4" s="42"/>
      <c r="D4" s="37"/>
      <c r="E4" s="13"/>
      <c r="F4" s="66" t="s">
        <v>26</v>
      </c>
      <c r="G4" s="6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2">
        <f>B3-B4</f>
        <v>17500</v>
      </c>
      <c r="C5" s="42"/>
      <c r="D5" s="37"/>
      <c r="E5" s="22"/>
      <c r="F5" s="68">
        <v>866</v>
      </c>
      <c r="G5" s="69"/>
      <c r="H5" s="29">
        <f>64.48*10.764</f>
        <v>694.06272000000001</v>
      </c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2">
        <f>B4</f>
        <v>3000</v>
      </c>
      <c r="C6" s="42"/>
      <c r="D6" s="37"/>
      <c r="E6" s="56"/>
      <c r="F6" s="56">
        <f>F5*1.2</f>
        <v>1039.2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15</v>
      </c>
      <c r="C7" s="36"/>
      <c r="D7" s="52"/>
      <c r="E7" s="46"/>
      <c r="F7" s="22">
        <v>18000</v>
      </c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45</v>
      </c>
      <c r="C8" s="36"/>
      <c r="D8" s="53"/>
      <c r="E8" s="47"/>
      <c r="F8" s="22">
        <f>F7*F6</f>
        <v>18705600</v>
      </c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2"/>
      <c r="E9" s="46"/>
      <c r="F9" s="48">
        <f>F8/866</f>
        <v>21600</v>
      </c>
      <c r="G9" s="44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22.5</v>
      </c>
      <c r="C10" s="36"/>
      <c r="D10" s="52"/>
      <c r="E10" s="46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3">
        <f>B10%</f>
        <v>0.22500000000000001</v>
      </c>
      <c r="C11" s="43"/>
      <c r="D11" s="54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2">
        <f>B6*B11</f>
        <v>675</v>
      </c>
      <c r="C12" s="42"/>
      <c r="D12" s="55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2">
        <f>B6-B12</f>
        <v>2325</v>
      </c>
      <c r="C13" s="42"/>
      <c r="D13" s="55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2">
        <f>B5</f>
        <v>17500</v>
      </c>
      <c r="C14" s="42"/>
      <c r="D14" s="37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2">
        <f>B14+B13</f>
        <v>19825</v>
      </c>
      <c r="C15" s="42"/>
      <c r="D15" s="37"/>
      <c r="E15" s="13"/>
      <c r="F15" s="16" t="s">
        <v>15</v>
      </c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71" t="s">
        <v>23</v>
      </c>
      <c r="B16" s="70">
        <v>866</v>
      </c>
      <c r="C16" s="70"/>
      <c r="D16" s="71"/>
      <c r="E16" s="13"/>
      <c r="F16" s="28">
        <v>741</v>
      </c>
      <c r="G16" s="31">
        <v>23000</v>
      </c>
      <c r="H16" s="27">
        <f>G16*F16</f>
        <v>17043000</v>
      </c>
      <c r="I16" s="45"/>
      <c r="L16" s="5"/>
      <c r="N16" s="11"/>
      <c r="O16" s="6"/>
    </row>
    <row r="17" spans="1:15" ht="16.5" x14ac:dyDescent="0.3">
      <c r="A17" s="71" t="s">
        <v>11</v>
      </c>
      <c r="B17" s="72">
        <f>B15*B16</f>
        <v>17168450</v>
      </c>
      <c r="C17" s="72"/>
      <c r="D17" s="73"/>
      <c r="E17" s="13"/>
      <c r="F17" s="28">
        <f>F16*1.2</f>
        <v>889.19999999999993</v>
      </c>
      <c r="G17" s="28"/>
      <c r="H17" s="27"/>
      <c r="I17" s="45"/>
      <c r="L17" s="5"/>
      <c r="N17" s="27"/>
      <c r="O17" s="45"/>
    </row>
    <row r="18" spans="1:15" ht="16.5" x14ac:dyDescent="0.3">
      <c r="A18" s="71" t="s">
        <v>24</v>
      </c>
      <c r="B18" s="72">
        <f>B17*0.9</f>
        <v>15451605</v>
      </c>
      <c r="C18" s="72"/>
      <c r="D18" s="73"/>
      <c r="E18" s="13"/>
      <c r="F18" s="28"/>
      <c r="G18" s="28"/>
      <c r="H18" s="27"/>
      <c r="I18" s="45"/>
      <c r="N18" s="27"/>
      <c r="O18" s="13"/>
    </row>
    <row r="19" spans="1:15" ht="16.5" x14ac:dyDescent="0.3">
      <c r="A19" s="71" t="s">
        <v>25</v>
      </c>
      <c r="B19" s="72">
        <f>B17*0.8</f>
        <v>13734760</v>
      </c>
      <c r="C19" s="72"/>
      <c r="D19" s="73"/>
      <c r="E19" s="13"/>
      <c r="F19" s="28"/>
      <c r="G19" s="28"/>
      <c r="H19" s="27"/>
      <c r="I19" s="45"/>
      <c r="N19" s="27"/>
      <c r="O19" s="13"/>
    </row>
    <row r="20" spans="1:15" ht="16.5" x14ac:dyDescent="0.3">
      <c r="A20" s="71" t="s">
        <v>12</v>
      </c>
      <c r="B20" s="72">
        <f>B16*B4</f>
        <v>2598000</v>
      </c>
      <c r="C20" s="72"/>
      <c r="D20" s="73"/>
      <c r="E20" s="13"/>
      <c r="F20" s="13"/>
      <c r="G20" s="13"/>
      <c r="I20" s="6"/>
    </row>
    <row r="21" spans="1:15" ht="16.5" x14ac:dyDescent="0.3">
      <c r="A21" s="70" t="s">
        <v>16</v>
      </c>
      <c r="B21" s="74">
        <f>B17*0.025/12</f>
        <v>35767.604166666664</v>
      </c>
      <c r="C21" s="72"/>
      <c r="D21" s="72"/>
      <c r="E21" s="13"/>
    </row>
    <row r="22" spans="1:15" x14ac:dyDescent="0.25">
      <c r="B22" s="24"/>
      <c r="C22" s="24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>
        <v>1000</v>
      </c>
      <c r="C27" s="21">
        <v>710</v>
      </c>
      <c r="D27" s="49">
        <f>C27*1.2</f>
        <v>852</v>
      </c>
      <c r="E27" s="49"/>
      <c r="F27" s="20">
        <v>18000000</v>
      </c>
      <c r="G27" s="50">
        <f t="shared" ref="G27:G33" si="0">F27/C27</f>
        <v>25352.112676056338</v>
      </c>
      <c r="H27" s="22">
        <f>F27/D27</f>
        <v>21126.760563380281</v>
      </c>
      <c r="I27" s="22">
        <f t="shared" ref="I27:I33" si="1">F27/B27</f>
        <v>18000</v>
      </c>
      <c r="J27" s="20">
        <f t="shared" ref="J27:J32" si="2">D27/C27</f>
        <v>1.2</v>
      </c>
      <c r="K27" s="33"/>
    </row>
    <row r="28" spans="1:15" ht="17.25" x14ac:dyDescent="0.3">
      <c r="B28" s="49">
        <v>600</v>
      </c>
      <c r="C28" s="60"/>
      <c r="D28" s="49">
        <f>C28*1.2</f>
        <v>0</v>
      </c>
      <c r="E28" s="61"/>
      <c r="F28" s="61">
        <v>10800000</v>
      </c>
      <c r="G28" s="62" t="e">
        <f t="shared" si="0"/>
        <v>#DIV/0!</v>
      </c>
      <c r="H28" s="22" t="e">
        <f>F28/D28</f>
        <v>#DIV/0!</v>
      </c>
      <c r="I28" s="22">
        <f t="shared" si="1"/>
        <v>18000</v>
      </c>
      <c r="J28" s="20" t="e">
        <f>B28/C28</f>
        <v>#DIV/0!</v>
      </c>
      <c r="K28" s="33"/>
    </row>
    <row r="29" spans="1:15" x14ac:dyDescent="0.25">
      <c r="B29" s="49">
        <v>1048</v>
      </c>
      <c r="C29" s="60">
        <v>734</v>
      </c>
      <c r="D29" s="49">
        <f>C29*1.2</f>
        <v>880.8</v>
      </c>
      <c r="E29" s="61"/>
      <c r="F29" s="62">
        <v>17700000</v>
      </c>
      <c r="G29" s="62">
        <f t="shared" si="0"/>
        <v>24114.441416893733</v>
      </c>
      <c r="H29" s="22">
        <f>F29/D29</f>
        <v>20095.367847411446</v>
      </c>
      <c r="I29" s="22">
        <f t="shared" si="1"/>
        <v>16889.312977099238</v>
      </c>
      <c r="J29" s="20">
        <f>B29/C29</f>
        <v>1.4277929155313351</v>
      </c>
    </row>
    <row r="30" spans="1:15" x14ac:dyDescent="0.25">
      <c r="B30" s="49">
        <v>900</v>
      </c>
      <c r="C30" s="60">
        <v>630</v>
      </c>
      <c r="D30" s="49">
        <f>C30*1.2</f>
        <v>756</v>
      </c>
      <c r="E30" s="49"/>
      <c r="F30" s="22">
        <v>18000000</v>
      </c>
      <c r="G30" s="50">
        <f t="shared" si="0"/>
        <v>28571.428571428572</v>
      </c>
      <c r="H30" s="22">
        <f>F30/D30</f>
        <v>23809.523809523809</v>
      </c>
      <c r="I30" s="22">
        <f t="shared" si="1"/>
        <v>20000</v>
      </c>
      <c r="J30" s="20">
        <f>B30/C30</f>
        <v>1.4285714285714286</v>
      </c>
    </row>
    <row r="31" spans="1:15" x14ac:dyDescent="0.25">
      <c r="B31" s="49">
        <v>1100</v>
      </c>
      <c r="C31" s="60">
        <v>767</v>
      </c>
      <c r="D31" s="49">
        <f>C31*1.2</f>
        <v>920.4</v>
      </c>
      <c r="F31" s="39">
        <v>19000000</v>
      </c>
      <c r="G31" s="39">
        <f t="shared" si="0"/>
        <v>24771.838331160365</v>
      </c>
      <c r="H31" s="22">
        <f>F31/D31</f>
        <v>20643.198609300303</v>
      </c>
      <c r="I31" s="22">
        <f>F31/B31</f>
        <v>17272.727272727272</v>
      </c>
      <c r="J31" s="38">
        <f>B31/C31</f>
        <v>1.4341590612777053</v>
      </c>
    </row>
    <row r="32" spans="1:15" x14ac:dyDescent="0.25">
      <c r="B32" s="17">
        <v>900</v>
      </c>
      <c r="C32" s="17">
        <f>B32/1.4</f>
        <v>642.85714285714289</v>
      </c>
      <c r="D32" s="49">
        <f>C32*1.2</f>
        <v>771.42857142857144</v>
      </c>
      <c r="F32" s="39">
        <v>19000000</v>
      </c>
      <c r="G32" s="39">
        <f t="shared" si="0"/>
        <v>29555.555555555555</v>
      </c>
      <c r="H32" s="39">
        <f t="shared" ref="H29:H33" si="3">F32/D32</f>
        <v>24629.629629629628</v>
      </c>
      <c r="I32" s="39">
        <f t="shared" si="1"/>
        <v>21111.111111111109</v>
      </c>
      <c r="J32" s="38">
        <f t="shared" si="2"/>
        <v>1.2</v>
      </c>
    </row>
    <row r="33" spans="1:12" x14ac:dyDescent="0.25">
      <c r="F33" s="38"/>
      <c r="G33" s="39" t="e">
        <f t="shared" si="0"/>
        <v>#DIV/0!</v>
      </c>
      <c r="H33" s="39" t="e">
        <f t="shared" si="3"/>
        <v>#DIV/0!</v>
      </c>
      <c r="I33" s="39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3">
        <f>71.37*10.764</f>
        <v>768.22667999999999</v>
      </c>
      <c r="C35" s="63">
        <v>11600000</v>
      </c>
      <c r="D35" s="64">
        <f>C35/B35</f>
        <v>15099.709892918585</v>
      </c>
      <c r="E35" s="64">
        <v>696000</v>
      </c>
      <c r="F35" s="64">
        <v>30000</v>
      </c>
      <c r="G35" s="65">
        <f>F35+E35+C35</f>
        <v>12326000</v>
      </c>
      <c r="H35">
        <f>G35/B35</f>
        <v>16044.743460354697</v>
      </c>
      <c r="I35" s="13" t="e">
        <f>G35/#REF!</f>
        <v>#REF!</v>
      </c>
      <c r="K35">
        <f>A35+B35</f>
        <v>768.22667999999999</v>
      </c>
      <c r="L35">
        <f>G35/K35</f>
        <v>16044.743460354697</v>
      </c>
    </row>
    <row r="36" spans="1:12" x14ac:dyDescent="0.25">
      <c r="D36" t="e">
        <f>C36/B36</f>
        <v>#DIV/0!</v>
      </c>
      <c r="E36">
        <v>720000</v>
      </c>
      <c r="F36" s="64">
        <v>30000</v>
      </c>
      <c r="G36" s="13">
        <f>F36+E36+C36</f>
        <v>750000</v>
      </c>
      <c r="H36" t="e">
        <f>G36/B36</f>
        <v>#DIV/0!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>C37/B37</f>
        <v>#DIV/0!</v>
      </c>
      <c r="E37">
        <v>245000</v>
      </c>
      <c r="F37">
        <v>30000</v>
      </c>
      <c r="G37" s="13">
        <f>F37+E37+C37</f>
        <v>275000</v>
      </c>
      <c r="H37" t="e">
        <f>G37/B37</f>
        <v>#DIV/0!</v>
      </c>
    </row>
    <row r="38" spans="1:12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B39" s="57"/>
      <c r="C39" s="57"/>
      <c r="D39" s="58" t="e">
        <f>C39/B39</f>
        <v>#DIV/0!</v>
      </c>
      <c r="E39" s="58">
        <v>210000</v>
      </c>
      <c r="F39" s="58">
        <v>30000</v>
      </c>
      <c r="G39" s="59">
        <f>F39+E39+C39</f>
        <v>240000</v>
      </c>
      <c r="H39" s="58" t="e">
        <f>G39/B39</f>
        <v>#DIV/0!</v>
      </c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7F75C-D614-4365-9488-8E5CF8B2265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2023-10-16T06:46:52Z</dcterms:modified>
</cp:coreProperties>
</file>