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1" l="1"/>
  <c r="B8" i="1"/>
  <c r="E6" i="1"/>
  <c r="H12" i="1"/>
  <c r="I12" i="1" s="1"/>
  <c r="B36" i="1"/>
  <c r="B35" i="1"/>
  <c r="F13" i="1"/>
  <c r="F12" i="1"/>
  <c r="J8" i="1" l="1"/>
  <c r="J28" i="1"/>
  <c r="B17" i="1" l="1"/>
  <c r="B11" i="1"/>
  <c r="B6" i="1"/>
  <c r="B7" i="1" s="1"/>
  <c r="B13" i="1" l="1"/>
  <c r="B14" i="1" s="1"/>
  <c r="B18" i="1" s="1"/>
  <c r="B20" i="1" l="1"/>
  <c r="B19" i="1"/>
  <c r="B21" i="1"/>
  <c r="I35" i="1" l="1"/>
  <c r="I37" i="1"/>
  <c r="J37" i="1" s="1"/>
  <c r="G38" i="1"/>
  <c r="H38" i="1" s="1"/>
  <c r="D38" i="1"/>
  <c r="G37" i="1"/>
  <c r="J4" i="1" l="1"/>
  <c r="H29" i="1" l="1"/>
  <c r="J5" i="1" l="1"/>
  <c r="H28" i="1"/>
  <c r="H27" i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</calcChain>
</file>

<file path=xl/sharedStrings.xml><?xml version="1.0" encoding="utf-8"?>
<sst xmlns="http://schemas.openxmlformats.org/spreadsheetml/2006/main" count="31" uniqueCount="31">
  <si>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</si>
  <si>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</si>
  <si>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</si>
  <si>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</si>
  <si>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</si>
  <si>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</si>
  <si>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</si>
  <si>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</si>
  <si>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</si>
  <si>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</si>
  <si>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</si>
  <si>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</si>
  <si>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</si>
  <si>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</si>
  <si>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FB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</si>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</sst>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-* #,##0.000_-;\-* #,##0.000_-;_-* &quot;-&quot;?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5" fontId="11" fillId="0" borderId="1" xfId="1" applyNumberFormat="1" applyFont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0" fillId="2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2" fontId="0" fillId="0" borderId="0" xfId="1" applyNumberFormat="1" applyFont="1" applyBorder="1"/>
    <xf numFmtId="164" fontId="0" fillId="0" borderId="0" xfId="1" applyFont="1" applyBorder="1"/>
    <xf numFmtId="0" fontId="0" fillId="0" borderId="0" xfId="0" applyFill="1"/>
    <xf numFmtId="164" fontId="7" fillId="0" borderId="0" xfId="0" applyNumberFormat="1" applyFont="1" applyFill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10" fontId="11" fillId="0" borderId="1" xfId="1" applyNumberFormat="1" applyFont="1" applyBorder="1"/>
    <xf numFmtId="0" fontId="12" fillId="2" borderId="1" xfId="0" applyFont="1" applyFill="1" applyBorder="1"/>
    <xf numFmtId="164" fontId="2" fillId="2" borderId="1" xfId="0" applyNumberFormat="1" applyFont="1" applyFill="1" applyBorder="1"/>
    <xf numFmtId="164" fontId="14" fillId="2" borderId="1" xfId="0" applyNumberFormat="1" applyFont="1" applyFill="1" applyBorder="1"/>
    <xf numFmtId="164" fontId="15" fillId="2" borderId="1" xfId="0" applyNumberFormat="1" applyFont="1" applyFill="1" applyBorder="1"/>
    <xf numFmtId="43" fontId="7" fillId="0" borderId="0" xfId="0" applyNumberFormat="1" applyFont="1"/>
    <xf numFmtId="166" fontId="0" fillId="0" borderId="0" xfId="0" applyNumberFormat="1"/>
    <xf numFmtId="43" fontId="6" fillId="0" borderId="0" xfId="0" applyNumberFormat="1" applyFont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44</xdr:row>
      <xdr:rowOff>48802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43</xdr:row>
      <xdr:rowOff>115459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46</xdr:row>
      <xdr:rowOff>39328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43</xdr:row>
      <xdr:rowOff>10670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48568</xdr:colOff>
      <xdr:row>44</xdr:row>
      <xdr:rowOff>10696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54168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9"/>
      <c r="B2" s="42"/>
      <c r="C2" s="44"/>
      <c r="D2" s="45"/>
      <c r="E2" s="18"/>
      <c r="F2" t="s">
        <v>1</v>
      </c>
      <c r="I2" s="5"/>
      <c r="L2" s="4"/>
      <c r="O2" s="5"/>
    </row>
    <row r="3" spans="1:15" ht="16.5" x14ac:dyDescent="0.3">
      <c r="A3" s="50" t="s">
        <v>15</v>
      </c>
      <c r="B3" s="29"/>
      <c r="E3" s="14"/>
      <c r="F3">
        <v>2021</v>
      </c>
      <c r="G3" s="6">
        <v>2023</v>
      </c>
      <c r="H3" s="7">
        <f>G3-F3</f>
        <v>2</v>
      </c>
      <c r="I3" s="5"/>
      <c r="J3">
        <v>26620</v>
      </c>
      <c r="L3" s="4"/>
      <c r="M3" s="6"/>
      <c r="N3" s="7"/>
      <c r="O3" s="5"/>
    </row>
    <row r="4" spans="1:15" ht="16.5" x14ac:dyDescent="0.3">
      <c r="A4" s="50" t="s">
        <v>16</v>
      </c>
      <c r="B4" s="29">
        <v>2023</v>
      </c>
      <c r="E4" s="14"/>
      <c r="F4" s="43" t="s">
        <v>30</v>
      </c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17</v>
      </c>
      <c r="B5" s="20">
        <v>2021</v>
      </c>
      <c r="F5" t="s">
        <v>10</v>
      </c>
      <c r="G5" s="30" t="s">
        <v>12</v>
      </c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2" t="s">
        <v>18</v>
      </c>
      <c r="B6" s="20">
        <f>B4-B5</f>
        <v>2</v>
      </c>
      <c r="E6" s="14">
        <f>F6/1.2</f>
        <v>224.16666666666669</v>
      </c>
      <c r="F6" s="14">
        <v>269</v>
      </c>
      <c r="G6" s="14"/>
      <c r="H6" s="30"/>
      <c r="I6" s="37"/>
      <c r="J6" s="19"/>
      <c r="L6" s="4"/>
      <c r="M6" s="6"/>
      <c r="N6" s="7"/>
      <c r="O6" s="5"/>
    </row>
    <row r="7" spans="1:15" ht="16.5" x14ac:dyDescent="0.3">
      <c r="A7" s="31"/>
      <c r="B7" s="20">
        <f>B6-60</f>
        <v>-58</v>
      </c>
      <c r="E7" s="14"/>
      <c r="F7" s="14"/>
      <c r="G7" s="14"/>
      <c r="H7" s="22"/>
      <c r="I7" s="37"/>
      <c r="J7" s="19"/>
      <c r="L7" s="4"/>
      <c r="M7" s="9"/>
      <c r="N7" s="10"/>
      <c r="O7" s="5"/>
    </row>
    <row r="8" spans="1:15" ht="16.5" x14ac:dyDescent="0.3">
      <c r="A8" s="31" t="s">
        <v>19</v>
      </c>
      <c r="B8" s="22">
        <f>269*2800</f>
        <v>753200</v>
      </c>
      <c r="E8" s="60"/>
      <c r="F8" s="14"/>
      <c r="G8" s="36"/>
      <c r="H8" s="39"/>
      <c r="I8" s="19"/>
      <c r="J8" s="61">
        <f>I8*H8</f>
        <v>0</v>
      </c>
      <c r="L8" s="4"/>
      <c r="M8" s="9"/>
      <c r="N8" s="10"/>
      <c r="O8" s="5"/>
    </row>
    <row r="9" spans="1:15" ht="16.5" x14ac:dyDescent="0.3">
      <c r="A9" s="31" t="s">
        <v>20</v>
      </c>
      <c r="B9" s="20"/>
      <c r="F9" s="25"/>
      <c r="G9" s="32"/>
      <c r="H9" s="38"/>
      <c r="I9" s="19"/>
      <c r="J9" s="19"/>
      <c r="K9" s="17"/>
      <c r="L9" s="17"/>
      <c r="M9" s="15"/>
      <c r="N9" s="10"/>
      <c r="O9" s="5"/>
    </row>
    <row r="10" spans="1:15" ht="16.5" x14ac:dyDescent="0.3">
      <c r="A10" s="31"/>
      <c r="B10" s="20"/>
      <c r="F10" s="14"/>
      <c r="G10" s="32"/>
      <c r="H10" s="38"/>
      <c r="I10" s="19"/>
      <c r="J10" s="19"/>
      <c r="K10" s="17"/>
      <c r="L10" s="17"/>
      <c r="M10" s="15"/>
      <c r="N10" s="10"/>
      <c r="O10" s="5"/>
    </row>
    <row r="11" spans="1:15" ht="16.5" x14ac:dyDescent="0.3">
      <c r="A11" s="31" t="s">
        <v>21</v>
      </c>
      <c r="B11" s="53">
        <f>100-10</f>
        <v>90</v>
      </c>
      <c r="E11" s="46"/>
      <c r="F11" s="14" t="s">
        <v>11</v>
      </c>
      <c r="G11" s="32" t="s">
        <v>14</v>
      </c>
      <c r="H11" s="40"/>
      <c r="I11" s="19"/>
      <c r="J11" s="19"/>
      <c r="K11" s="17"/>
      <c r="L11" s="17"/>
      <c r="M11" s="15"/>
      <c r="N11" s="11"/>
      <c r="O11" s="5"/>
    </row>
    <row r="12" spans="1:15" ht="16.5" x14ac:dyDescent="0.3">
      <c r="A12" s="50" t="s">
        <v>22</v>
      </c>
      <c r="B12" s="20">
        <f>B11*0/60</f>
        <v>0</v>
      </c>
      <c r="E12" s="47"/>
      <c r="F12" s="14">
        <f>106+58+12+14+67</f>
        <v>257</v>
      </c>
      <c r="G12" s="13">
        <v>19000</v>
      </c>
      <c r="H12" s="25">
        <f>G12*F12</f>
        <v>4883000</v>
      </c>
      <c r="I12" s="62">
        <f>H12/269</f>
        <v>18152.416356877322</v>
      </c>
      <c r="J12" s="19"/>
      <c r="K12" s="17"/>
      <c r="L12" s="17"/>
      <c r="M12" s="15"/>
      <c r="N12" s="7"/>
      <c r="O12" s="5"/>
    </row>
    <row r="13" spans="1:15" ht="16.5" x14ac:dyDescent="0.3">
      <c r="A13" s="50"/>
      <c r="B13" s="54">
        <f>B12%</f>
        <v>0</v>
      </c>
      <c r="E13" s="47"/>
      <c r="F13" s="14">
        <f>F12*1.2</f>
        <v>308.39999999999998</v>
      </c>
      <c r="G13" s="25"/>
      <c r="H13" s="25"/>
      <c r="I13" s="19"/>
      <c r="J13" s="19"/>
      <c r="K13" s="17"/>
      <c r="L13" s="17"/>
      <c r="M13" s="15"/>
      <c r="N13" s="7"/>
      <c r="O13" s="5"/>
    </row>
    <row r="14" spans="1:15" ht="16.5" x14ac:dyDescent="0.3">
      <c r="A14" s="50" t="s">
        <v>23</v>
      </c>
      <c r="B14" s="30">
        <f>ROUND((B8*B13),0)</f>
        <v>0</v>
      </c>
      <c r="E14" s="14"/>
      <c r="F14" s="17"/>
      <c r="H14" s="25"/>
      <c r="I14" s="19"/>
      <c r="J14" s="19"/>
      <c r="K14" s="17"/>
      <c r="L14" s="17"/>
      <c r="M14" s="15"/>
      <c r="N14" s="7"/>
      <c r="O14" s="5"/>
    </row>
    <row r="15" spans="1:15" ht="16.5" x14ac:dyDescent="0.3">
      <c r="A15" s="50" t="s">
        <v>13</v>
      </c>
      <c r="B15" s="30">
        <v>269</v>
      </c>
      <c r="E15" s="14"/>
      <c r="F15" s="17"/>
      <c r="G15" s="26"/>
      <c r="H15" s="25"/>
      <c r="I15" s="17"/>
      <c r="J15" s="17"/>
      <c r="K15" s="17"/>
      <c r="L15" s="17"/>
      <c r="M15" s="15"/>
      <c r="N15" s="7"/>
      <c r="O15" s="5"/>
    </row>
    <row r="16" spans="1:15" ht="16.5" x14ac:dyDescent="0.3">
      <c r="A16" s="31" t="s">
        <v>24</v>
      </c>
      <c r="B16" s="20">
        <v>18000</v>
      </c>
      <c r="E16" s="14"/>
      <c r="F16" s="25"/>
      <c r="G16" s="27"/>
      <c r="H16" s="13"/>
      <c r="I16" s="12"/>
      <c r="L16" s="4"/>
      <c r="N16" s="10"/>
      <c r="O16" s="5"/>
    </row>
    <row r="17" spans="1:15" ht="16.5" x14ac:dyDescent="0.3">
      <c r="A17" s="31" t="s">
        <v>25</v>
      </c>
      <c r="B17" s="22">
        <f>B16*B15</f>
        <v>4842000</v>
      </c>
      <c r="E17" s="14"/>
      <c r="F17" s="25"/>
      <c r="G17" s="25"/>
      <c r="H17" s="13"/>
      <c r="I17" s="12"/>
      <c r="L17" s="4"/>
      <c r="N17" s="13"/>
      <c r="O17" s="12"/>
    </row>
    <row r="18" spans="1:15" ht="16.5" x14ac:dyDescent="0.3">
      <c r="A18" s="55" t="s">
        <v>26</v>
      </c>
      <c r="B18" s="56">
        <f>B17-B14</f>
        <v>4842000</v>
      </c>
      <c r="C18" s="59"/>
      <c r="E18" s="14"/>
      <c r="F18" s="25"/>
      <c r="G18" s="25"/>
      <c r="H18" s="13"/>
      <c r="I18" s="12"/>
      <c r="N18" s="13"/>
      <c r="O18" s="14"/>
    </row>
    <row r="19" spans="1:15" ht="16.5" x14ac:dyDescent="0.3">
      <c r="A19" s="55" t="s">
        <v>27</v>
      </c>
      <c r="B19" s="56">
        <f>B18*0.9</f>
        <v>4357800</v>
      </c>
      <c r="E19" s="14"/>
      <c r="F19" s="25"/>
      <c r="G19" s="25"/>
      <c r="H19" s="13"/>
      <c r="I19" s="12"/>
      <c r="N19" s="13"/>
      <c r="O19" s="14"/>
    </row>
    <row r="20" spans="1:15" ht="16.5" x14ac:dyDescent="0.3">
      <c r="A20" s="55" t="s">
        <v>28</v>
      </c>
      <c r="B20" s="57">
        <f>B18*0.8</f>
        <v>3873600</v>
      </c>
      <c r="E20" s="14"/>
      <c r="F20" s="14"/>
      <c r="G20" s="14"/>
      <c r="I20" s="5"/>
    </row>
    <row r="21" spans="1:15" ht="16.5" x14ac:dyDescent="0.3">
      <c r="A21" s="55" t="s">
        <v>29</v>
      </c>
      <c r="B21" s="58">
        <f>B18*0.025/12</f>
        <v>10087.5</v>
      </c>
      <c r="E21" s="14"/>
      <c r="I21" s="14"/>
    </row>
    <row r="22" spans="1:15" x14ac:dyDescent="0.25">
      <c r="A22" s="48"/>
      <c r="B22" s="49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2</v>
      </c>
    </row>
    <row r="26" spans="1:15" x14ac:dyDescent="0.25">
      <c r="B26" s="21" t="s">
        <v>7</v>
      </c>
      <c r="C26" s="21" t="s">
        <v>3</v>
      </c>
      <c r="D26" s="20" t="s">
        <v>8</v>
      </c>
      <c r="E26" s="20"/>
      <c r="F26" s="20" t="s">
        <v>0</v>
      </c>
      <c r="G26" s="20" t="s">
        <v>4</v>
      </c>
      <c r="H26" s="20" t="s">
        <v>5</v>
      </c>
      <c r="I26" s="20" t="s">
        <v>6</v>
      </c>
      <c r="J26" s="20"/>
    </row>
    <row r="27" spans="1:15" ht="17.25" x14ac:dyDescent="0.3">
      <c r="B27" s="21"/>
      <c r="C27" s="21">
        <v>387</v>
      </c>
      <c r="D27" s="20"/>
      <c r="E27" s="20"/>
      <c r="F27" s="20">
        <v>9500000</v>
      </c>
      <c r="G27" s="22">
        <f t="shared" ref="G27:G33" si="0">F27/C27</f>
        <v>24547.803617571059</v>
      </c>
      <c r="H27" s="22" t="e">
        <f>F27/D27</f>
        <v>#DIV/0!</v>
      </c>
      <c r="I27" s="22" t="e">
        <f t="shared" ref="I27:I33" si="1">F27/B27</f>
        <v>#DIV/0!</v>
      </c>
      <c r="J27" s="20"/>
      <c r="K27" s="28"/>
    </row>
    <row r="28" spans="1:15" ht="17.25" x14ac:dyDescent="0.3">
      <c r="B28" s="21"/>
      <c r="C28" s="21">
        <v>308</v>
      </c>
      <c r="D28" s="20"/>
      <c r="E28" s="20"/>
      <c r="F28" s="20">
        <v>6600000</v>
      </c>
      <c r="G28" s="22">
        <f t="shared" si="0"/>
        <v>21428.571428571428</v>
      </c>
      <c r="H28" s="22" t="e">
        <f>F28/D28</f>
        <v>#DIV/0!</v>
      </c>
      <c r="I28" s="22" t="e">
        <f t="shared" si="1"/>
        <v>#DIV/0!</v>
      </c>
      <c r="J28" s="20">
        <f>B28/C28</f>
        <v>0</v>
      </c>
      <c r="K28" s="28"/>
    </row>
    <row r="29" spans="1:15" x14ac:dyDescent="0.25">
      <c r="B29" s="21"/>
      <c r="C29" s="21">
        <v>441</v>
      </c>
      <c r="D29" s="20"/>
      <c r="E29" s="20"/>
      <c r="F29" s="22">
        <v>8096000</v>
      </c>
      <c r="G29" s="22">
        <f t="shared" si="0"/>
        <v>18358.276643990928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495</v>
      </c>
      <c r="D30" s="20"/>
      <c r="E30" s="20"/>
      <c r="F30" s="22">
        <v>9100000</v>
      </c>
      <c r="G30" s="22">
        <f t="shared" si="0"/>
        <v>18383.838383838385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3"/>
      <c r="F31" s="34"/>
      <c r="G31" s="34" t="e">
        <f t="shared" si="0"/>
        <v>#DIV/0!</v>
      </c>
      <c r="H31" s="22" t="e">
        <f t="shared" si="2"/>
        <v>#DIV/0!</v>
      </c>
      <c r="I31" s="34" t="e">
        <f t="shared" si="1"/>
        <v>#DIV/0!</v>
      </c>
      <c r="J31" s="20"/>
    </row>
    <row r="32" spans="1:15" x14ac:dyDescent="0.25">
      <c r="D32" s="33"/>
      <c r="F32" s="34"/>
      <c r="G32" s="34" t="e">
        <f t="shared" si="0"/>
        <v>#DIV/0!</v>
      </c>
      <c r="H32" s="34" t="e">
        <f t="shared" si="2"/>
        <v>#DIV/0!</v>
      </c>
      <c r="I32" s="34" t="e">
        <f t="shared" si="1"/>
        <v>#DIV/0!</v>
      </c>
      <c r="J32" s="20"/>
    </row>
    <row r="33" spans="1:10" x14ac:dyDescent="0.25">
      <c r="F33" s="33"/>
      <c r="G33" s="34" t="e">
        <f t="shared" si="0"/>
        <v>#DIV/0!</v>
      </c>
      <c r="H33" s="34" t="e">
        <f t="shared" si="2"/>
        <v>#DIV/0!</v>
      </c>
      <c r="I33" s="34" t="e">
        <f t="shared" si="1"/>
        <v>#DIV/0!</v>
      </c>
      <c r="J33" s="20"/>
    </row>
    <row r="34" spans="1:10" x14ac:dyDescent="0.25">
      <c r="B34" s="18" t="s">
        <v>9</v>
      </c>
    </row>
    <row r="35" spans="1:10" x14ac:dyDescent="0.25">
      <c r="B35" s="18">
        <f>35.92*10.764</f>
        <v>386.64287999999999</v>
      </c>
      <c r="C35" s="18">
        <v>6996763</v>
      </c>
      <c r="D35" s="41">
        <f>C35/B35</f>
        <v>18096.189951823242</v>
      </c>
      <c r="E35">
        <v>528500</v>
      </c>
      <c r="F35">
        <v>30000</v>
      </c>
      <c r="G35">
        <f>F35+E35+C35</f>
        <v>7555263</v>
      </c>
      <c r="H35">
        <f>G35/B35</f>
        <v>19540.675364305171</v>
      </c>
      <c r="I35" s="14">
        <f>A35/B35</f>
        <v>0</v>
      </c>
      <c r="J35" s="14"/>
    </row>
    <row r="36" spans="1:10" x14ac:dyDescent="0.25">
      <c r="B36" s="18">
        <f>35.92*10.764</f>
        <v>386.64287999999999</v>
      </c>
      <c r="C36" s="18">
        <v>8200000</v>
      </c>
      <c r="D36" s="41">
        <f>C36/B36</f>
        <v>21208.201221757918</v>
      </c>
      <c r="E36">
        <v>530600</v>
      </c>
      <c r="F36">
        <v>30000</v>
      </c>
      <c r="G36">
        <f>F36+E36+C36</f>
        <v>8760600</v>
      </c>
      <c r="H36">
        <f>G36/B36</f>
        <v>22658.118002845418</v>
      </c>
      <c r="I36" s="14"/>
    </row>
    <row r="37" spans="1:10" x14ac:dyDescent="0.25">
      <c r="D37" s="41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41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2023-10-13T07:44:51Z</dcterms:modified>
</cp:coreProperties>
</file>