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B24FA9A-A8C2-467B-8765-AEA85DACEDB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6" r:id="rId2"/>
    <sheet name="Sheet5" sheetId="11" r:id="rId3"/>
    <sheet name="Sheet2" sheetId="5" r:id="rId4"/>
    <sheet name="Sheet4" sheetId="7" r:id="rId5"/>
    <sheet name="Same" sheetId="8" r:id="rId6"/>
    <sheet name="Sheet6" sheetId="9" r:id="rId7"/>
    <sheet name="Sheet7" sheetId="10" r:id="rId8"/>
    <sheet name="Sheet8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" l="1"/>
  <c r="H8" i="1"/>
  <c r="H7" i="1"/>
  <c r="H6" i="1"/>
  <c r="J32" i="1"/>
  <c r="N6" i="1"/>
  <c r="K6" i="1"/>
  <c r="J21" i="1"/>
  <c r="H21" i="1"/>
  <c r="E8" i="1"/>
  <c r="E6" i="1"/>
  <c r="N18" i="1" l="1"/>
  <c r="N17" i="1"/>
  <c r="J31" i="1"/>
  <c r="J30" i="1"/>
  <c r="C20" i="1"/>
  <c r="B20" i="1"/>
  <c r="B35" i="1"/>
  <c r="J28" i="1"/>
  <c r="J29" i="1"/>
  <c r="K20" i="1"/>
  <c r="K19" i="1"/>
  <c r="K18" i="1"/>
  <c r="I15" i="1"/>
  <c r="H18" i="1"/>
  <c r="C10" i="1"/>
  <c r="C11" i="1" s="1"/>
  <c r="C8" i="1"/>
  <c r="C6" i="1"/>
  <c r="C5" i="1"/>
  <c r="C14" i="1" s="1"/>
  <c r="K8" i="1"/>
  <c r="K12" i="1"/>
  <c r="K11" i="1"/>
  <c r="I8" i="1"/>
  <c r="I7" i="1"/>
  <c r="I6" i="1"/>
  <c r="B8" i="1"/>
  <c r="J9" i="1"/>
  <c r="C12" i="1" l="1"/>
  <c r="C13" i="1" s="1"/>
  <c r="C15" i="1" s="1"/>
  <c r="C17" i="1" s="1"/>
  <c r="C21" i="1" s="1"/>
  <c r="I35" i="1"/>
  <c r="I37" i="1"/>
  <c r="J37" i="1" s="1"/>
  <c r="B10" i="1"/>
  <c r="G38" i="1"/>
  <c r="H38" i="1" s="1"/>
  <c r="D38" i="1"/>
  <c r="G37" i="1"/>
  <c r="C19" i="1" l="1"/>
  <c r="C18" i="1"/>
  <c r="L4" i="1"/>
  <c r="H29" i="1" l="1"/>
  <c r="L5" i="1" l="1"/>
  <c r="H28" i="1"/>
  <c r="H27" i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J3" i="1" l="1"/>
  <c r="B5" i="1" l="1"/>
  <c r="B11" i="1" l="1"/>
  <c r="B6" i="1"/>
  <c r="B14" i="1"/>
  <c r="B12" i="1" l="1"/>
  <c r="B13" i="1" s="1"/>
  <c r="B15" i="1" s="1"/>
  <c r="B17" i="1" l="1"/>
  <c r="D17" i="1" s="1"/>
  <c r="D18" i="1" s="1"/>
  <c r="B21" i="1" l="1"/>
  <c r="B19" i="1"/>
  <c r="B18" i="1"/>
</calcChain>
</file>

<file path=xl/sharedStrings.xml><?xml version="1.0" encoding="utf-8"?>
<sst xmlns="http://schemas.openxmlformats.org/spreadsheetml/2006/main" count="39" uniqueCount="35">
  <si>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</si>
  <si>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</si>
  <si>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</si>
  <si>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</si>
  <si>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</si>
  <si>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</si>
  <si>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</si>
  <si>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</si>
  <si>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</si>
  <si>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</si>
  <si>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</si>
  <si>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</si>
  <si>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</si>
  <si>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</si>
  <si>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</si>
  <si>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</si>
  <si>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</si>
  <si>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</si>
  <si>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</si>
  <si>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</si>
  <si>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</si>
  <si>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</si>
  <si>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</si>
  <si>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</si>
  <si>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</si>
  <si>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</si>
  <si>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</si>
  <si>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RV</t>
  </si>
  <si>
    <t>DV</t>
  </si>
  <si>
    <t>Shop No.</t>
  </si>
  <si>
    <t>4 &amp; 5</t>
  </si>
  <si>
    <t>4&amp;5</t>
  </si>
  <si>
    <t>Carpet Area</t>
  </si>
  <si>
    <t>Total Value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</si>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</sst>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0" fillId="0" borderId="5" xfId="0" applyBorder="1"/>
    <xf numFmtId="43" fontId="0" fillId="0" borderId="5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0" xfId="0" applyFont="1" applyAlignment="1">
      <alignment horizontal="center"/>
    </xf>
    <xf numFmtId="43" fontId="11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0" fontId="0" fillId="0" borderId="0" xfId="0" applyAlignment="1">
      <alignment wrapText="1"/>
    </xf>
    <xf numFmtId="43" fontId="14" fillId="0" borderId="0" xfId="0" applyNumberFormat="1" applyFont="1"/>
    <xf numFmtId="0" fontId="6" fillId="0" borderId="0" xfId="0" applyFont="1"/>
    <xf numFmtId="0" fontId="3" fillId="0" borderId="0" xfId="0" applyFont="1"/>
    <xf numFmtId="0" fontId="2" fillId="0" borderId="0" xfId="0" applyFont="1"/>
    <xf numFmtId="165" fontId="0" fillId="0" borderId="0" xfId="1" applyNumberFormat="1" applyFont="1" applyBorder="1"/>
    <xf numFmtId="43" fontId="5" fillId="0" borderId="0" xfId="0" applyNumberFormat="1" applyFont="1"/>
    <xf numFmtId="164" fontId="0" fillId="0" borderId="0" xfId="0" applyNumberFormat="1"/>
    <xf numFmtId="10" fontId="2" fillId="0" borderId="0" xfId="0" applyNumberFormat="1" applyFont="1"/>
    <xf numFmtId="43" fontId="2" fillId="0" borderId="0" xfId="0" applyNumberFormat="1" applyFont="1"/>
    <xf numFmtId="0" fontId="5" fillId="0" borderId="0" xfId="0" applyFont="1"/>
    <xf numFmtId="43" fontId="9" fillId="0" borderId="0" xfId="0" applyNumberFormat="1" applyFont="1"/>
    <xf numFmtId="43" fontId="10" fillId="0" borderId="0" xfId="0" applyNumberFormat="1" applyFont="1"/>
    <xf numFmtId="0" fontId="12" fillId="0" borderId="1" xfId="0" applyFont="1" applyBorder="1" applyAlignment="1">
      <alignment horizontal="center" wrapText="1"/>
    </xf>
    <xf numFmtId="0" fontId="6" fillId="0" borderId="1" xfId="0" applyFont="1" applyBorder="1"/>
    <xf numFmtId="43" fontId="6" fillId="0" borderId="1" xfId="0" applyNumberFormat="1" applyFont="1" applyBorder="1"/>
    <xf numFmtId="43" fontId="13" fillId="0" borderId="1" xfId="1" applyFont="1" applyFill="1" applyBorder="1" applyAlignment="1">
      <alignment wrapText="1"/>
    </xf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D41A8-ADED-45F8-9ECE-9517DC572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211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592419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B28CB-6725-46F5-A97E-3CC71E12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94019" cy="8840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582893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435E15-5600-4515-8701-C9D54189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84493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68301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A080F-F9CB-4AC5-9EEA-3CBE315E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50701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363617</xdr:colOff>
      <xdr:row>40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480D2-6DD0-4AE7-8112-C24446137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6017" cy="769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8.140625" style="8" bestFit="1" customWidth="1"/>
    <col min="3" max="3" width="15.5703125" style="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2.57031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1"/>
      <c r="C1" s="12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5" t="s">
        <v>29</v>
      </c>
      <c r="B2" s="50">
        <v>1</v>
      </c>
      <c r="C2" s="50" t="s">
        <v>31</v>
      </c>
      <c r="D2" s="31" t="s">
        <v>33</v>
      </c>
      <c r="G2" s="8"/>
      <c r="H2" t="s">
        <v>13</v>
      </c>
    </row>
    <row r="3" spans="1:15" ht="16.5" x14ac:dyDescent="0.3">
      <c r="A3" s="15" t="s">
        <v>0</v>
      </c>
      <c r="B3" s="22">
        <v>27200</v>
      </c>
      <c r="C3" s="22">
        <v>27200</v>
      </c>
      <c r="D3" s="32"/>
      <c r="G3" s="6"/>
      <c r="H3">
        <v>2004</v>
      </c>
      <c r="I3" s="4">
        <v>2023</v>
      </c>
      <c r="J3" s="5">
        <f>I3-H3</f>
        <v>19</v>
      </c>
      <c r="L3">
        <v>26620</v>
      </c>
      <c r="M3" s="4"/>
      <c r="N3" s="5"/>
    </row>
    <row r="4" spans="1:15" ht="33" x14ac:dyDescent="0.3">
      <c r="A4" s="17" t="s">
        <v>1</v>
      </c>
      <c r="B4" s="22">
        <v>2400</v>
      </c>
      <c r="C4" s="22">
        <v>2400</v>
      </c>
      <c r="D4" s="32"/>
      <c r="G4" s="6"/>
      <c r="H4" s="37"/>
      <c r="I4" s="4"/>
      <c r="J4" s="5"/>
      <c r="L4">
        <f>L3/100*105</f>
        <v>27951</v>
      </c>
      <c r="M4" s="4"/>
      <c r="N4" s="5"/>
    </row>
    <row r="5" spans="1:15" ht="16.5" x14ac:dyDescent="0.3">
      <c r="A5" s="15" t="s">
        <v>2</v>
      </c>
      <c r="B5" s="22">
        <f>B3-B4</f>
        <v>24800</v>
      </c>
      <c r="C5" s="53">
        <f t="shared" ref="C5" si="0">C3-C4</f>
        <v>24800</v>
      </c>
      <c r="D5" s="6"/>
      <c r="E5">
        <v>208</v>
      </c>
      <c r="G5" s="9" t="s">
        <v>29</v>
      </c>
      <c r="H5" s="9" t="s">
        <v>23</v>
      </c>
      <c r="I5" s="16" t="s">
        <v>25</v>
      </c>
      <c r="L5">
        <f>L4/10.764</f>
        <v>2596.711259754738</v>
      </c>
      <c r="M5" s="4"/>
      <c r="N5" s="5"/>
    </row>
    <row r="6" spans="1:15" ht="16.5" x14ac:dyDescent="0.3">
      <c r="A6" s="15" t="s">
        <v>3</v>
      </c>
      <c r="B6" s="22">
        <f>B4</f>
        <v>2400</v>
      </c>
      <c r="C6" s="22">
        <f t="shared" ref="C6" si="1">C4</f>
        <v>2400</v>
      </c>
      <c r="D6" s="6"/>
      <c r="E6">
        <f>E5*1.3</f>
        <v>270.40000000000003</v>
      </c>
      <c r="G6" s="11">
        <v>1</v>
      </c>
      <c r="H6" s="52">
        <f>I6/1.2</f>
        <v>173.74890000000002</v>
      </c>
      <c r="I6" s="11">
        <f>19.37*10.764</f>
        <v>208.49868000000001</v>
      </c>
      <c r="J6" s="32"/>
      <c r="K6" s="38">
        <f>28.99*10.764</f>
        <v>312.04835999999995</v>
      </c>
      <c r="L6" s="39"/>
      <c r="M6" s="4"/>
      <c r="N6" s="5">
        <f>209+104</f>
        <v>313</v>
      </c>
    </row>
    <row r="7" spans="1:15" ht="16.5" x14ac:dyDescent="0.3">
      <c r="A7" s="15" t="s">
        <v>4</v>
      </c>
      <c r="B7" s="18">
        <v>19</v>
      </c>
      <c r="C7" s="18">
        <v>19</v>
      </c>
      <c r="E7">
        <v>18000</v>
      </c>
      <c r="G7" s="52">
        <v>3</v>
      </c>
      <c r="H7" s="52">
        <f>I7/1.2</f>
        <v>86.291399999999982</v>
      </c>
      <c r="I7" s="52">
        <f>9.62*10.764</f>
        <v>103.54967999999998</v>
      </c>
      <c r="J7" s="6"/>
      <c r="K7" s="38"/>
      <c r="L7" s="39"/>
      <c r="M7" s="40"/>
      <c r="N7" s="41"/>
    </row>
    <row r="8" spans="1:15" ht="16.5" x14ac:dyDescent="0.3">
      <c r="A8" s="15" t="s">
        <v>5</v>
      </c>
      <c r="B8" s="18">
        <f>B9-B7</f>
        <v>41</v>
      </c>
      <c r="C8" s="18">
        <f t="shared" ref="C8" si="2">C9-C7</f>
        <v>41</v>
      </c>
      <c r="E8">
        <f>E7*E6</f>
        <v>4867200.0000000009</v>
      </c>
      <c r="G8" s="9" t="s">
        <v>30</v>
      </c>
      <c r="H8" s="52">
        <f>I8/1.2</f>
        <v>173.39009999999999</v>
      </c>
      <c r="I8" s="24">
        <f>19.33*10.764</f>
        <v>208.06811999999996</v>
      </c>
      <c r="J8" s="42"/>
      <c r="K8" s="39">
        <f>209+208</f>
        <v>417</v>
      </c>
      <c r="L8" s="39"/>
      <c r="M8" s="40"/>
      <c r="N8" s="41"/>
    </row>
    <row r="9" spans="1:15" ht="16.5" x14ac:dyDescent="0.3">
      <c r="A9" s="15" t="s">
        <v>6</v>
      </c>
      <c r="B9" s="18">
        <v>60</v>
      </c>
      <c r="C9" s="18">
        <v>60</v>
      </c>
      <c r="H9" s="54">
        <f>H6+H8</f>
        <v>347.13900000000001</v>
      </c>
      <c r="I9" s="36"/>
      <c r="J9" s="35">
        <f>I9/555</f>
        <v>0</v>
      </c>
      <c r="K9" s="39"/>
      <c r="L9" s="39"/>
      <c r="M9" s="7"/>
      <c r="N9" s="41"/>
    </row>
    <row r="10" spans="1:15" ht="33" x14ac:dyDescent="0.3">
      <c r="A10" s="17" t="s">
        <v>7</v>
      </c>
      <c r="B10" s="18">
        <f>90*B7/B9</f>
        <v>28.5</v>
      </c>
      <c r="C10" s="18">
        <f t="shared" ref="C10" si="3">90*C7/C9</f>
        <v>28.5</v>
      </c>
      <c r="G10" s="44"/>
      <c r="H10" s="6"/>
      <c r="I10" s="36"/>
      <c r="J10" s="35"/>
      <c r="K10" s="39"/>
      <c r="L10" s="39"/>
      <c r="M10" s="7"/>
      <c r="N10" s="41"/>
    </row>
    <row r="11" spans="1:15" ht="16.5" x14ac:dyDescent="0.3">
      <c r="A11" s="15"/>
      <c r="B11" s="23">
        <f>B10%</f>
        <v>0.28499999999999998</v>
      </c>
      <c r="C11" s="23">
        <f t="shared" ref="C11" si="4">C10%</f>
        <v>0.28499999999999998</v>
      </c>
      <c r="D11" s="33"/>
      <c r="G11" s="34"/>
      <c r="H11" s="6"/>
      <c r="I11" s="36"/>
      <c r="J11" s="43"/>
      <c r="K11" s="39">
        <f>366+244</f>
        <v>610</v>
      </c>
      <c r="L11" s="39"/>
      <c r="M11" s="7"/>
      <c r="N11" s="45"/>
    </row>
    <row r="12" spans="1:15" ht="16.5" x14ac:dyDescent="0.3">
      <c r="A12" s="15" t="s">
        <v>8</v>
      </c>
      <c r="B12" s="22">
        <f>B6*B11</f>
        <v>683.99999999999989</v>
      </c>
      <c r="C12" s="22">
        <f t="shared" ref="C12" si="5">C6*C11</f>
        <v>683.99999999999989</v>
      </c>
      <c r="D12" s="6"/>
      <c r="G12" s="35"/>
      <c r="H12" s="6"/>
      <c r="I12" s="46"/>
      <c r="J12" s="43"/>
      <c r="K12" s="39">
        <f>K11*1.3</f>
        <v>793</v>
      </c>
      <c r="L12" s="39"/>
      <c r="M12" s="7"/>
      <c r="N12" s="5"/>
    </row>
    <row r="13" spans="1:15" ht="16.5" x14ac:dyDescent="0.3">
      <c r="A13" s="15" t="s">
        <v>9</v>
      </c>
      <c r="B13" s="22">
        <f>B6-B12</f>
        <v>1716</v>
      </c>
      <c r="C13" s="22">
        <f t="shared" ref="C13" si="6">C6-C12</f>
        <v>1716</v>
      </c>
      <c r="D13" s="36"/>
      <c r="G13" s="35"/>
      <c r="H13" s="6" t="s">
        <v>24</v>
      </c>
      <c r="I13" s="43"/>
      <c r="J13" s="43"/>
      <c r="K13" s="39"/>
      <c r="L13" s="39"/>
      <c r="M13" s="7"/>
      <c r="N13" s="5"/>
    </row>
    <row r="14" spans="1:15" ht="16.5" x14ac:dyDescent="0.3">
      <c r="A14" s="15" t="s">
        <v>2</v>
      </c>
      <c r="B14" s="22">
        <f>B5</f>
        <v>24800</v>
      </c>
      <c r="C14" s="22">
        <f t="shared" ref="C14" si="7">C5</f>
        <v>24800</v>
      </c>
      <c r="D14" s="32"/>
      <c r="G14" s="9" t="s">
        <v>29</v>
      </c>
      <c r="H14" s="9" t="s">
        <v>32</v>
      </c>
      <c r="J14" s="43"/>
      <c r="K14" s="39"/>
      <c r="L14" s="39"/>
      <c r="M14" s="7"/>
      <c r="N14" s="5"/>
    </row>
    <row r="15" spans="1:15" ht="16.5" x14ac:dyDescent="0.3">
      <c r="A15" s="15" t="s">
        <v>10</v>
      </c>
      <c r="B15" s="22">
        <f>B14+B13</f>
        <v>26516</v>
      </c>
      <c r="C15" s="22">
        <f t="shared" ref="C15" si="8">C14+C13</f>
        <v>26516</v>
      </c>
      <c r="D15" s="32"/>
      <c r="G15" s="9">
        <v>1</v>
      </c>
      <c r="H15" s="11">
        <v>138</v>
      </c>
      <c r="I15" s="48">
        <f>H15*1.2</f>
        <v>165.6</v>
      </c>
      <c r="J15" s="43"/>
      <c r="K15" s="47"/>
      <c r="L15" s="47"/>
      <c r="M15" s="7"/>
      <c r="N15" s="5">
        <v>138</v>
      </c>
    </row>
    <row r="16" spans="1:15" ht="16.5" x14ac:dyDescent="0.3">
      <c r="A16" s="27" t="s">
        <v>26</v>
      </c>
      <c r="B16" s="29">
        <v>209</v>
      </c>
      <c r="C16" s="29">
        <v>208</v>
      </c>
      <c r="G16" s="51">
        <v>3</v>
      </c>
      <c r="H16" s="52">
        <v>80</v>
      </c>
      <c r="I16" s="49"/>
      <c r="J16" s="46"/>
      <c r="K16" s="6"/>
      <c r="N16" s="41">
        <v>50000</v>
      </c>
    </row>
    <row r="17" spans="1:15" ht="16.5" x14ac:dyDescent="0.3">
      <c r="A17" s="27" t="s">
        <v>11</v>
      </c>
      <c r="B17" s="28">
        <f>B16*B15</f>
        <v>5541844</v>
      </c>
      <c r="C17" s="29">
        <f t="shared" ref="C17" si="9">C16*C15</f>
        <v>5515328</v>
      </c>
      <c r="D17" s="6">
        <f>B17+C17</f>
        <v>11057172</v>
      </c>
      <c r="G17" s="9">
        <v>4</v>
      </c>
      <c r="H17" s="11">
        <v>345</v>
      </c>
      <c r="I17" s="43"/>
      <c r="J17" s="46"/>
      <c r="K17" s="6"/>
      <c r="N17" s="46">
        <f>N16*N15</f>
        <v>6900000</v>
      </c>
      <c r="O17" s="6"/>
    </row>
    <row r="18" spans="1:15" ht="16.5" x14ac:dyDescent="0.3">
      <c r="A18" s="27" t="s">
        <v>27</v>
      </c>
      <c r="B18" s="28">
        <f>B17*0.9</f>
        <v>4987659.6000000006</v>
      </c>
      <c r="C18" s="29">
        <f t="shared" ref="C18" si="10">C17*0.9</f>
        <v>4963795.2</v>
      </c>
      <c r="D18" s="6">
        <f>D17*0.9</f>
        <v>9951454.8000000007</v>
      </c>
      <c r="G18" s="9">
        <v>5</v>
      </c>
      <c r="H18" s="43">
        <f>105+16</f>
        <v>121</v>
      </c>
      <c r="I18" s="43"/>
      <c r="J18" s="46"/>
      <c r="K18" s="6">
        <f>4160000</f>
        <v>4160000</v>
      </c>
      <c r="N18" s="46">
        <f>N17/208</f>
        <v>33173.076923076922</v>
      </c>
      <c r="O18" s="6"/>
    </row>
    <row r="19" spans="1:15" ht="16.5" x14ac:dyDescent="0.3">
      <c r="A19" s="27" t="s">
        <v>28</v>
      </c>
      <c r="B19" s="28">
        <f>B17*0.8</f>
        <v>4433475.2</v>
      </c>
      <c r="C19" s="29">
        <f t="shared" ref="C19" si="11">C17*0.8</f>
        <v>4412262.4000000004</v>
      </c>
      <c r="D19" s="6"/>
      <c r="G19" s="6"/>
      <c r="H19" s="43"/>
      <c r="I19" s="43"/>
      <c r="J19" s="46"/>
      <c r="K19" s="6">
        <f>4160000</f>
        <v>4160000</v>
      </c>
      <c r="N19" s="46"/>
      <c r="O19" s="6"/>
    </row>
    <row r="20" spans="1:15" ht="16.5" x14ac:dyDescent="0.3">
      <c r="A20" s="27" t="s">
        <v>12</v>
      </c>
      <c r="B20" s="28">
        <f>209*B4</f>
        <v>501600</v>
      </c>
      <c r="C20" s="28">
        <f>208*C4</f>
        <v>499200</v>
      </c>
      <c r="D20" s="32"/>
      <c r="G20" s="6"/>
      <c r="H20" s="6"/>
      <c r="I20" s="6"/>
      <c r="K20" s="6">
        <f>SUM(K18:K19)</f>
        <v>8320000</v>
      </c>
    </row>
    <row r="21" spans="1:15" ht="16.5" x14ac:dyDescent="0.3">
      <c r="A21" s="25" t="s">
        <v>16</v>
      </c>
      <c r="B21" s="26">
        <f>B17*0.04/12</f>
        <v>18472.813333333335</v>
      </c>
      <c r="C21" s="26">
        <f>C17*0.04/12</f>
        <v>18384.426666666666</v>
      </c>
      <c r="D21" s="13"/>
      <c r="E21" s="6"/>
      <c r="F21" t="s">
        <v>34</v>
      </c>
      <c r="H21">
        <f>138+345+121</f>
        <v>604</v>
      </c>
      <c r="I21" s="6"/>
      <c r="J21">
        <f>280+170</f>
        <v>450</v>
      </c>
    </row>
    <row r="22" spans="1:15" x14ac:dyDescent="0.25">
      <c r="B22" s="13"/>
      <c r="C22" s="13"/>
    </row>
    <row r="23" spans="1:15" x14ac:dyDescent="0.25">
      <c r="B23" s="13"/>
      <c r="C23" s="13"/>
    </row>
    <row r="24" spans="1:15" x14ac:dyDescent="0.25">
      <c r="F24" s="6"/>
    </row>
    <row r="25" spans="1:15" x14ac:dyDescent="0.25">
      <c r="D25" t="s">
        <v>14</v>
      </c>
    </row>
    <row r="26" spans="1:15" x14ac:dyDescent="0.25">
      <c r="B26" s="10" t="s">
        <v>20</v>
      </c>
      <c r="C26" s="10" t="s">
        <v>15</v>
      </c>
      <c r="D26" s="9" t="s">
        <v>21</v>
      </c>
      <c r="E26" s="9"/>
      <c r="F26" s="9" t="s">
        <v>11</v>
      </c>
      <c r="G26" s="9" t="s">
        <v>17</v>
      </c>
      <c r="H26" s="9" t="s">
        <v>18</v>
      </c>
      <c r="I26" s="9" t="s">
        <v>19</v>
      </c>
      <c r="J26" s="9"/>
    </row>
    <row r="27" spans="1:15" ht="17.25" x14ac:dyDescent="0.3">
      <c r="B27" s="10"/>
      <c r="C27" s="10"/>
      <c r="D27" s="9">
        <v>290</v>
      </c>
      <c r="E27" s="9"/>
      <c r="F27" s="9">
        <v>7500000</v>
      </c>
      <c r="G27" s="11" t="e">
        <f t="shared" ref="G27:G33" si="12">F27/C27</f>
        <v>#DIV/0!</v>
      </c>
      <c r="H27" s="11">
        <f>F27/D27</f>
        <v>25862.068965517243</v>
      </c>
      <c r="I27" s="11" t="e">
        <f t="shared" ref="I27:I33" si="13">F27/B27</f>
        <v>#DIV/0!</v>
      </c>
      <c r="J27" s="9"/>
      <c r="K27" s="14"/>
    </row>
    <row r="28" spans="1:15" ht="17.25" x14ac:dyDescent="0.3">
      <c r="B28" s="10"/>
      <c r="C28" s="10">
        <v>220</v>
      </c>
      <c r="D28" s="9">
        <v>265</v>
      </c>
      <c r="E28" s="9"/>
      <c r="F28" s="9">
        <v>11500000</v>
      </c>
      <c r="G28" s="11">
        <f t="shared" si="12"/>
        <v>52272.727272727272</v>
      </c>
      <c r="H28" s="11">
        <f>F28/D28</f>
        <v>43396.226415094337</v>
      </c>
      <c r="I28" s="11" t="e">
        <f t="shared" si="13"/>
        <v>#DIV/0!</v>
      </c>
      <c r="J28" s="9">
        <f>D28/C28</f>
        <v>1.2045454545454546</v>
      </c>
      <c r="K28" s="14"/>
    </row>
    <row r="29" spans="1:15" x14ac:dyDescent="0.25">
      <c r="B29" s="10"/>
      <c r="C29" s="10">
        <v>175</v>
      </c>
      <c r="D29" s="9">
        <v>210</v>
      </c>
      <c r="E29" s="9"/>
      <c r="F29" s="11">
        <v>5000000</v>
      </c>
      <c r="G29" s="11">
        <f t="shared" si="12"/>
        <v>28571.428571428572</v>
      </c>
      <c r="H29" s="11">
        <f>F29/D29</f>
        <v>23809.523809523809</v>
      </c>
      <c r="I29" s="11" t="e">
        <f t="shared" si="13"/>
        <v>#DIV/0!</v>
      </c>
      <c r="J29" s="9">
        <f>D29/C29</f>
        <v>1.2</v>
      </c>
    </row>
    <row r="30" spans="1:15" x14ac:dyDescent="0.25">
      <c r="B30" s="10"/>
      <c r="C30" s="10">
        <v>143</v>
      </c>
      <c r="D30" s="9">
        <v>250</v>
      </c>
      <c r="E30" s="9"/>
      <c r="F30" s="11">
        <v>7800000</v>
      </c>
      <c r="G30" s="11">
        <f t="shared" si="12"/>
        <v>54545.454545454544</v>
      </c>
      <c r="H30" s="11">
        <f t="shared" ref="H30:H33" si="14">F30/D30</f>
        <v>31200</v>
      </c>
      <c r="I30" s="11" t="e">
        <f t="shared" si="13"/>
        <v>#DIV/0!</v>
      </c>
      <c r="J30" s="9">
        <f>D30/C30</f>
        <v>1.7482517482517483</v>
      </c>
    </row>
    <row r="31" spans="1:15" x14ac:dyDescent="0.25">
      <c r="C31" s="10"/>
      <c r="D31" s="19">
        <v>250</v>
      </c>
      <c r="F31" s="20">
        <v>4500000</v>
      </c>
      <c r="G31" s="20" t="e">
        <f t="shared" si="12"/>
        <v>#DIV/0!</v>
      </c>
      <c r="H31" s="11">
        <f t="shared" si="14"/>
        <v>18000</v>
      </c>
      <c r="I31" s="20" t="e">
        <f t="shared" si="13"/>
        <v>#DIV/0!</v>
      </c>
      <c r="J31" s="9" t="e">
        <f>D31/C31</f>
        <v>#DIV/0!</v>
      </c>
    </row>
    <row r="32" spans="1:15" x14ac:dyDescent="0.25">
      <c r="D32" s="19">
        <v>150</v>
      </c>
      <c r="F32" s="20">
        <v>3500000</v>
      </c>
      <c r="G32" s="20" t="e">
        <f t="shared" si="12"/>
        <v>#DIV/0!</v>
      </c>
      <c r="H32" s="20">
        <f t="shared" si="14"/>
        <v>23333.333333333332</v>
      </c>
      <c r="I32" s="20" t="e">
        <f t="shared" si="13"/>
        <v>#DIV/0!</v>
      </c>
      <c r="J32" s="9" t="e">
        <f>D32/C32</f>
        <v>#DIV/0!</v>
      </c>
    </row>
    <row r="33" spans="1:10" x14ac:dyDescent="0.25">
      <c r="F33" s="19"/>
      <c r="G33" s="20" t="e">
        <f t="shared" si="12"/>
        <v>#DIV/0!</v>
      </c>
      <c r="H33" s="20" t="e">
        <f t="shared" si="14"/>
        <v>#DIV/0!</v>
      </c>
      <c r="I33" s="20" t="e">
        <f t="shared" si="13"/>
        <v>#DIV/0!</v>
      </c>
      <c r="J33" s="9"/>
    </row>
    <row r="34" spans="1:10" x14ac:dyDescent="0.25">
      <c r="B34" s="8" t="s">
        <v>22</v>
      </c>
    </row>
    <row r="35" spans="1:10" x14ac:dyDescent="0.25">
      <c r="B35" s="8">
        <f>7.43*10.764</f>
        <v>79.976519999999994</v>
      </c>
      <c r="C35" s="8">
        <v>922900</v>
      </c>
      <c r="D35" s="30">
        <f>C35/B35</f>
        <v>11539.636883425286</v>
      </c>
      <c r="E35">
        <v>64610</v>
      </c>
      <c r="F35">
        <v>9230</v>
      </c>
      <c r="G35">
        <f>F35+E35+C35</f>
        <v>996740</v>
      </c>
      <c r="H35">
        <f>G35/B35</f>
        <v>12462.907863457925</v>
      </c>
      <c r="I35" s="6">
        <f>A35/B35</f>
        <v>0</v>
      </c>
      <c r="J35" s="6"/>
    </row>
    <row r="36" spans="1:10" x14ac:dyDescent="0.25">
      <c r="D36" s="30" t="e">
        <f>C36/B36</f>
        <v>#DIV/0!</v>
      </c>
      <c r="E36">
        <v>2450000</v>
      </c>
      <c r="F36">
        <v>30000</v>
      </c>
      <c r="G36">
        <f>F36+E36+C36</f>
        <v>2480000</v>
      </c>
      <c r="H36" t="e">
        <f>G36/B36</f>
        <v>#DIV/0!</v>
      </c>
      <c r="I36" s="6"/>
    </row>
    <row r="37" spans="1:10" x14ac:dyDescent="0.25">
      <c r="D37" s="30" t="e">
        <f>C37/B37</f>
        <v>#DIV/0!</v>
      </c>
      <c r="E37">
        <v>348250</v>
      </c>
      <c r="F37">
        <v>30000</v>
      </c>
      <c r="G37">
        <f>F37+E37+C37</f>
        <v>378250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7"/>
      <c r="D38" s="30" t="e">
        <f>C38/B38</f>
        <v>#DIV/0!</v>
      </c>
      <c r="E38">
        <v>280000</v>
      </c>
      <c r="F38">
        <v>30000</v>
      </c>
      <c r="G38">
        <f>F38+E38+C38</f>
        <v>310000</v>
      </c>
      <c r="H38" t="e">
        <f>G38/B38</f>
        <v>#DIV/0!</v>
      </c>
    </row>
    <row r="39" spans="1:10" ht="15.75" x14ac:dyDescent="0.25">
      <c r="A39" s="7"/>
    </row>
    <row r="40" spans="1:10" ht="15.75" x14ac:dyDescent="0.25">
      <c r="A40" s="7"/>
    </row>
    <row r="41" spans="1:10" ht="15.75" x14ac:dyDescent="0.25">
      <c r="A41" s="7"/>
    </row>
    <row r="42" spans="1:10" ht="15.75" x14ac:dyDescent="0.25">
      <c r="A42" s="7"/>
    </row>
    <row r="43" spans="1:10" ht="15.75" x14ac:dyDescent="0.25">
      <c r="A43" s="7"/>
    </row>
    <row r="44" spans="1:10" ht="15.75" x14ac:dyDescent="0.25">
      <c r="A44" s="7"/>
    </row>
    <row r="64" spans="4:6" x14ac:dyDescent="0.25">
      <c r="D64" s="6"/>
      <c r="E64" s="6"/>
      <c r="F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>
      <selection activeCell="I45" sqref="I4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Sheet3</vt:lpstr>
      <vt:lpstr>Sheet5</vt:lpstr>
      <vt:lpstr>Sheet2</vt:lpstr>
      <vt:lpstr>Sheet4</vt:lpstr>
      <vt:lpstr>Same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2023-11-02T07:34:47Z</dcterms:modified>
</cp:coreProperties>
</file>