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CD1063E-1927-48B8-9641-51D7C07943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2001-rate" sheetId="5" r:id="rId2"/>
    <sheet name="2022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C32" i="4" l="1"/>
  <c r="F3" i="4"/>
  <c r="F4" i="4" l="1"/>
  <c r="G3" i="4" l="1"/>
  <c r="C12" i="4" l="1"/>
  <c r="C19" i="4" l="1"/>
  <c r="C21" i="4" l="1"/>
  <c r="U34" i="4" l="1"/>
  <c r="C14" i="4" l="1"/>
  <c r="C6" i="4"/>
  <c r="D6" i="4" s="1"/>
  <c r="C15" i="4" l="1"/>
  <c r="C17" i="4" l="1"/>
  <c r="C23" i="4" s="1"/>
  <c r="E23" i="4" l="1"/>
  <c r="E25" i="4" s="1"/>
  <c r="E26" i="4" s="1"/>
  <c r="F23" i="4"/>
  <c r="F24" i="4" s="1"/>
  <c r="C26" i="4" s="1"/>
  <c r="E28" i="4" l="1"/>
  <c r="C25" i="4" s="1"/>
  <c r="C28" i="4" l="1"/>
  <c r="C33" i="4" l="1"/>
  <c r="C35" i="4" s="1"/>
</calcChain>
</file>

<file path=xl/sharedStrings.xml><?xml version="1.0" encoding="utf-8"?>
<sst xmlns="http://schemas.openxmlformats.org/spreadsheetml/2006/main" count="43" uniqueCount="43">
  <si>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</si>
  <si>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</si>
  <si>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</si>
  <si>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</si>
  <si>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</si>
  <si>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</si>
  <si>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</si>
  <si>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</si>
  <si>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Depreciated Cost of Interior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</si>
  <si>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</si>
  <si>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</si>
  <si>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</si>
  <si>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</si>
  <si>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</si>
  <si>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</si>
  <si>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</si>
  <si>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</si>
  <si>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</si>
  <si>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</si>
  <si>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</si>
  <si>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</si>
  <si>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</si>
  <si>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</si>
  <si>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</si>
  <si>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</si>
  <si>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</si>
  <si>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</si>
  <si>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</si>
  <si>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</si>
  <si>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</si>
  <si>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</si>
  <si>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</si>
  <si>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ca</t>
  </si>
  <si>
    <t>bua</t>
  </si>
  <si>
    <t xml:space="preserve">{(100-10) x32}/60.00 </t>
  </si>
  <si>
    <t>BCC</t>
  </si>
  <si>
    <t>index II</t>
  </si>
  <si>
    <t>15-R</t>
  </si>
  <si>
    <t>above 10 lakhs</t>
  </si>
  <si>
    <t>stamp duty - 8%</t>
  </si>
  <si>
    <t>23.08.2023</t>
  </si>
  <si>
    <t>Agreement Date</t>
  </si>
  <si>
    <t>cost inflation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</si>
</sst>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4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2" borderId="0" xfId="0" applyFont="1" applyFill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9" borderId="2" xfId="0" applyFont="1" applyFill="1" applyBorder="1"/>
    <xf numFmtId="43" fontId="2" fillId="9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0" fillId="3" borderId="2" xfId="0" applyFill="1" applyBorder="1" applyAlignment="1">
      <alignment horizontal="left"/>
    </xf>
    <xf numFmtId="43" fontId="0" fillId="3" borderId="2" xfId="1" applyFont="1" applyFill="1" applyBorder="1" applyAlignment="1">
      <alignment horizontal="right"/>
    </xf>
    <xf numFmtId="43" fontId="0" fillId="7" borderId="2" xfId="1" applyFont="1" applyFill="1" applyBorder="1"/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332974</xdr:colOff>
      <xdr:row>7</xdr:row>
      <xdr:rowOff>201706</xdr:rowOff>
    </xdr:from>
    <xdr:to>
      <xdr:col>23</xdr:col>
      <xdr:colOff>493123</xdr:colOff>
      <xdr:row>43</xdr:row>
      <xdr:rowOff>116187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0724" y="1684885"/>
          <a:ext cx="11712613" cy="7047345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E531A7-DA03-4CB6-BB0B-D51CCD33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31</xdr:col>
      <xdr:colOff>607314</xdr:colOff>
      <xdr:row>63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4DE783-720E-4F86-80A9-91CFB5EEA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550164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1758AC-50FB-41BC-BF92-DE29BE6AB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4" zoomScaleNormal="100" workbookViewId="0">
      <selection activeCell="F39" sqref="F36:F39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33"/>
      <c r="B1" s="33"/>
      <c r="C1" s="33"/>
    </row>
    <row r="2" spans="1:12" ht="15" customHeight="1" x14ac:dyDescent="0.25">
      <c r="A2" s="34" t="s">
        <v>10</v>
      </c>
      <c r="B2" s="34"/>
      <c r="C2" s="35">
        <v>2001</v>
      </c>
      <c r="E2" t="s">
        <v>32</v>
      </c>
      <c r="F2">
        <v>565</v>
      </c>
    </row>
    <row r="3" spans="1:12" x14ac:dyDescent="0.25">
      <c r="A3" s="36"/>
      <c r="B3" s="36"/>
      <c r="C3" s="36"/>
      <c r="E3" t="s">
        <v>33</v>
      </c>
      <c r="F3">
        <f>F2*1.2</f>
        <v>678</v>
      </c>
      <c r="G3">
        <f>F3/F2</f>
        <v>1.2</v>
      </c>
      <c r="L3" s="3"/>
    </row>
    <row r="4" spans="1:12" x14ac:dyDescent="0.25">
      <c r="A4" s="36" t="s">
        <v>11</v>
      </c>
      <c r="B4" s="36"/>
      <c r="C4" s="36">
        <v>2001</v>
      </c>
      <c r="F4">
        <f>F3/10.764</f>
        <v>62.987736900780384</v>
      </c>
      <c r="G4" s="28" t="s">
        <v>15</v>
      </c>
      <c r="H4" s="29"/>
      <c r="K4" s="27"/>
      <c r="L4" s="27"/>
    </row>
    <row r="5" spans="1:12" x14ac:dyDescent="0.25">
      <c r="A5" s="36" t="s">
        <v>0</v>
      </c>
      <c r="B5" s="36"/>
      <c r="C5" s="36">
        <v>1978</v>
      </c>
      <c r="D5" t="s">
        <v>35</v>
      </c>
      <c r="G5" s="15" t="s">
        <v>27</v>
      </c>
      <c r="H5" s="16">
        <v>61</v>
      </c>
      <c r="J5" s="10"/>
    </row>
    <row r="6" spans="1:12" x14ac:dyDescent="0.25">
      <c r="A6" s="36" t="s">
        <v>1</v>
      </c>
      <c r="B6" s="37"/>
      <c r="C6" s="36">
        <f>C4-C5</f>
        <v>23</v>
      </c>
      <c r="D6">
        <f>60-C6</f>
        <v>37</v>
      </c>
      <c r="G6" s="15" t="s">
        <v>28</v>
      </c>
      <c r="H6" s="18" t="s">
        <v>37</v>
      </c>
    </row>
    <row r="7" spans="1:12" x14ac:dyDescent="0.25">
      <c r="A7" s="38" t="s">
        <v>16</v>
      </c>
      <c r="B7" s="37" t="s">
        <v>12</v>
      </c>
      <c r="C7" s="37" t="s">
        <v>13</v>
      </c>
      <c r="G7" s="15" t="s">
        <v>29</v>
      </c>
      <c r="H7" s="17">
        <v>21100</v>
      </c>
      <c r="I7" s="2"/>
    </row>
    <row r="8" spans="1:12" ht="15.75" customHeight="1" x14ac:dyDescent="0.25">
      <c r="A8" s="38"/>
      <c r="B8" s="37">
        <v>0</v>
      </c>
      <c r="C8" s="39">
        <v>63.01</v>
      </c>
      <c r="D8" t="s">
        <v>36</v>
      </c>
      <c r="F8" s="1"/>
      <c r="G8" s="13"/>
      <c r="H8" s="14"/>
      <c r="I8" s="2"/>
    </row>
    <row r="9" spans="1:12" ht="33.75" customHeight="1" x14ac:dyDescent="0.25">
      <c r="A9" s="40"/>
      <c r="B9" s="37"/>
      <c r="C9" s="37"/>
      <c r="G9" s="9" t="s">
        <v>20</v>
      </c>
      <c r="H9" s="2"/>
      <c r="K9" s="1"/>
    </row>
    <row r="10" spans="1:12" x14ac:dyDescent="0.25">
      <c r="A10" s="41" t="s">
        <v>19</v>
      </c>
      <c r="B10" s="42"/>
      <c r="C10" s="43">
        <v>5500</v>
      </c>
      <c r="D10" t="s">
        <v>24</v>
      </c>
      <c r="I10" s="2"/>
    </row>
    <row r="11" spans="1:12" x14ac:dyDescent="0.25">
      <c r="A11" s="41"/>
      <c r="B11" s="42"/>
      <c r="C11" s="42"/>
      <c r="D11" t="s">
        <v>25</v>
      </c>
    </row>
    <row r="12" spans="1:12" x14ac:dyDescent="0.25">
      <c r="A12" s="42" t="s">
        <v>17</v>
      </c>
      <c r="B12" s="42"/>
      <c r="C12" s="43">
        <f>ROUND(C8*C10,0)</f>
        <v>346555</v>
      </c>
      <c r="D12" s="2" t="s">
        <v>26</v>
      </c>
      <c r="I12" s="4"/>
      <c r="J12" s="4"/>
      <c r="K12" s="4"/>
    </row>
    <row r="13" spans="1:12" x14ac:dyDescent="0.25">
      <c r="A13" s="42"/>
      <c r="B13" s="42"/>
      <c r="C13" s="43"/>
      <c r="D13" t="s">
        <v>31</v>
      </c>
      <c r="F13" s="6"/>
      <c r="G13" s="6"/>
      <c r="H13" s="6"/>
      <c r="I13" s="4"/>
      <c r="J13" s="4"/>
      <c r="K13" s="4"/>
    </row>
    <row r="14" spans="1:12" x14ac:dyDescent="0.25">
      <c r="A14" s="42" t="s">
        <v>2</v>
      </c>
      <c r="B14" s="42"/>
      <c r="C14" s="42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44" t="s">
        <v>34</v>
      </c>
      <c r="B15" s="42"/>
      <c r="C15" s="45">
        <f>C14*C6/60</f>
        <v>34.5</v>
      </c>
      <c r="F15" s="6"/>
      <c r="G15" s="6"/>
      <c r="H15" s="7"/>
      <c r="I15" s="4"/>
      <c r="J15" s="4"/>
      <c r="K15" s="4"/>
    </row>
    <row r="16" spans="1:12" x14ac:dyDescent="0.25">
      <c r="A16" s="42"/>
      <c r="B16" s="42"/>
      <c r="C16" s="46">
        <v>0.34499999999999997</v>
      </c>
      <c r="G16" s="6"/>
      <c r="H16" s="5"/>
      <c r="I16" s="26"/>
      <c r="J16" s="26"/>
      <c r="K16" s="26"/>
    </row>
    <row r="17" spans="1:11" x14ac:dyDescent="0.25">
      <c r="A17" s="36" t="s">
        <v>3</v>
      </c>
      <c r="B17" s="36"/>
      <c r="C17" s="47">
        <f>ROUND(C12*C16,0)</f>
        <v>119561</v>
      </c>
      <c r="D17" s="2"/>
      <c r="E17" s="2"/>
    </row>
    <row r="18" spans="1:11" x14ac:dyDescent="0.25">
      <c r="A18" s="48" t="s">
        <v>14</v>
      </c>
      <c r="B18" s="48"/>
      <c r="C18" s="48"/>
      <c r="E18" s="1"/>
    </row>
    <row r="19" spans="1:11" x14ac:dyDescent="0.25">
      <c r="A19" s="49" t="s">
        <v>18</v>
      </c>
      <c r="B19" s="49"/>
      <c r="C19" s="50">
        <f>H7</f>
        <v>21100</v>
      </c>
    </row>
    <row r="20" spans="1:11" x14ac:dyDescent="0.25">
      <c r="A20" s="51"/>
      <c r="B20" s="51"/>
      <c r="C20" s="51"/>
    </row>
    <row r="21" spans="1:11" x14ac:dyDescent="0.25">
      <c r="A21" s="52" t="s">
        <v>21</v>
      </c>
      <c r="B21" s="52"/>
      <c r="C21" s="53">
        <f>ROUND(C19*C8,0)</f>
        <v>1329511</v>
      </c>
    </row>
    <row r="22" spans="1:11" x14ac:dyDescent="0.25">
      <c r="A22" s="54"/>
      <c r="B22" s="54"/>
      <c r="C22" s="55"/>
      <c r="E22" t="s">
        <v>22</v>
      </c>
      <c r="F22" t="s">
        <v>23</v>
      </c>
    </row>
    <row r="23" spans="1:11" s="23" customFormat="1" x14ac:dyDescent="0.25">
      <c r="A23" s="56" t="s">
        <v>4</v>
      </c>
      <c r="B23" s="56"/>
      <c r="C23" s="57">
        <f>C21-C17</f>
        <v>1209950</v>
      </c>
      <c r="E23" s="24">
        <f>C23</f>
        <v>1209950</v>
      </c>
      <c r="F23" s="24">
        <f>C23</f>
        <v>1209950</v>
      </c>
      <c r="G23" s="25"/>
    </row>
    <row r="24" spans="1:11" x14ac:dyDescent="0.25">
      <c r="A24" s="54"/>
      <c r="B24" s="54"/>
      <c r="C24" s="54"/>
      <c r="D24" t="s">
        <v>38</v>
      </c>
      <c r="E24" s="2">
        <v>1000000</v>
      </c>
      <c r="F24" s="12">
        <f>ROUND(F23*1%,0)</f>
        <v>12100</v>
      </c>
      <c r="G24" s="2"/>
    </row>
    <row r="25" spans="1:11" x14ac:dyDescent="0.25">
      <c r="A25" s="42" t="s">
        <v>5</v>
      </c>
      <c r="B25" s="42"/>
      <c r="C25" s="58">
        <f>E28</f>
        <v>55546</v>
      </c>
      <c r="E25" s="2">
        <f>ROUND(E23-E24,500)</f>
        <v>209950</v>
      </c>
      <c r="F25">
        <v>20000</v>
      </c>
      <c r="G25" t="s">
        <v>30</v>
      </c>
    </row>
    <row r="26" spans="1:11" x14ac:dyDescent="0.25">
      <c r="A26" s="42" t="s">
        <v>6</v>
      </c>
      <c r="B26" s="42"/>
      <c r="C26" s="58">
        <f>F24</f>
        <v>12100</v>
      </c>
      <c r="D26" t="s">
        <v>39</v>
      </c>
      <c r="E26" s="2">
        <f>ROUND(E25*8%,0)</f>
        <v>16796</v>
      </c>
      <c r="G26" s="1"/>
      <c r="K26" s="1"/>
    </row>
    <row r="27" spans="1:11" x14ac:dyDescent="0.25">
      <c r="A27" s="42"/>
      <c r="B27" s="42"/>
      <c r="C27" s="42"/>
      <c r="E27" s="1">
        <v>38750</v>
      </c>
      <c r="J27" s="8"/>
      <c r="K27" s="8"/>
    </row>
    <row r="28" spans="1:11" x14ac:dyDescent="0.25">
      <c r="A28" s="59" t="s">
        <v>7</v>
      </c>
      <c r="B28" s="59"/>
      <c r="C28" s="60">
        <f>ROUND(C26+C25+C23,0)</f>
        <v>1277596</v>
      </c>
      <c r="E28" s="11">
        <f>ROUND(E26+E27,0)</f>
        <v>55546</v>
      </c>
      <c r="J28" s="8"/>
    </row>
    <row r="29" spans="1:11" x14ac:dyDescent="0.25">
      <c r="A29" s="42" t="s">
        <v>8</v>
      </c>
      <c r="B29" s="42"/>
      <c r="C29" s="43">
        <v>0</v>
      </c>
      <c r="E29" s="2"/>
      <c r="J29" s="8"/>
    </row>
    <row r="30" spans="1:11" x14ac:dyDescent="0.25">
      <c r="A30" s="61" t="s">
        <v>41</v>
      </c>
      <c r="B30" s="61"/>
      <c r="C30" s="62" t="s">
        <v>40</v>
      </c>
      <c r="J30" s="8"/>
    </row>
    <row r="31" spans="1:11" x14ac:dyDescent="0.25">
      <c r="A31" s="61" t="s">
        <v>42</v>
      </c>
      <c r="B31" s="61"/>
      <c r="C31" s="43">
        <v>348</v>
      </c>
      <c r="J31" s="8"/>
    </row>
    <row r="32" spans="1:11" x14ac:dyDescent="0.25">
      <c r="A32" s="42" t="s">
        <v>9</v>
      </c>
      <c r="B32" s="42"/>
      <c r="C32" s="43">
        <f>C28*C31/100</f>
        <v>4446034.08</v>
      </c>
      <c r="D32">
        <v>348</v>
      </c>
      <c r="E32" s="2"/>
      <c r="J32" s="2"/>
    </row>
    <row r="33" spans="1:21" x14ac:dyDescent="0.25">
      <c r="A33" s="59"/>
      <c r="B33" s="59"/>
      <c r="C33" s="63">
        <f>ROUND(C32,0)</f>
        <v>4446034</v>
      </c>
    </row>
    <row r="34" spans="1:21" x14ac:dyDescent="0.25">
      <c r="A34" s="19"/>
      <c r="B34" s="19"/>
      <c r="C34" s="19"/>
      <c r="U34">
        <f>32.91+37.7</f>
        <v>70.61</v>
      </c>
    </row>
    <row r="35" spans="1:21" x14ac:dyDescent="0.25">
      <c r="C35">
        <f>C33/C28</f>
        <v>3.4799999373823964</v>
      </c>
    </row>
    <row r="37" spans="1:21" x14ac:dyDescent="0.25">
      <c r="F37" s="2"/>
    </row>
    <row r="38" spans="1:21" x14ac:dyDescent="0.25">
      <c r="F38" s="2"/>
    </row>
  </sheetData>
  <mergeCells count="8">
    <mergeCell ref="I16:K16"/>
    <mergeCell ref="K4:L4"/>
    <mergeCell ref="G4:H4"/>
    <mergeCell ref="A30:B30"/>
    <mergeCell ref="A31:B31"/>
    <mergeCell ref="A1:C1"/>
    <mergeCell ref="A2:B2"/>
    <mergeCell ref="A7:A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topLeftCell="A10" workbookViewId="0">
      <selection activeCell="C11" sqref="C11"/>
    </sheetView>
  </sheetViews>
  <sheetFormatPr defaultRowHeight="15" x14ac:dyDescent="0.25"/>
  <sheetData>
    <row r="27" spans="16:19" x14ac:dyDescent="0.25">
      <c r="P27" s="22"/>
      <c r="Q27" s="22"/>
      <c r="R27" s="22"/>
      <c r="S27" s="22"/>
    </row>
    <row r="28" spans="16:19" x14ac:dyDescent="0.25">
      <c r="P28" s="22"/>
      <c r="Q28" s="22"/>
      <c r="R28" s="22"/>
      <c r="S28" s="22"/>
    </row>
    <row r="29" spans="16:19" x14ac:dyDescent="0.25">
      <c r="P29" s="22"/>
      <c r="Q29" s="22"/>
      <c r="R29" s="22"/>
      <c r="S29" s="22"/>
    </row>
    <row r="30" spans="16:19" x14ac:dyDescent="0.25">
      <c r="P30" s="22"/>
      <c r="Q30" s="22"/>
      <c r="R30" s="22"/>
      <c r="S30" s="22"/>
    </row>
    <row r="31" spans="16:19" x14ac:dyDescent="0.25">
      <c r="P31" s="22"/>
      <c r="Q31" s="22"/>
      <c r="R31" s="22"/>
      <c r="S31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A19" workbookViewId="0">
      <selection activeCell="A2" sqref="A2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30"/>
      <c r="L59" s="31"/>
      <c r="M59" s="32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2022-RR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2023-10-12T07:56:20Z</dcterms:modified>
</cp:coreProperties>
</file>