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BFC38927-AD9B-49FA-8121-274B3A46273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2001-rate" sheetId="5" r:id="rId2"/>
    <sheet name="2022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G3" i="4" l="1"/>
  <c r="C26" i="4" l="1"/>
  <c r="F3" i="4"/>
  <c r="C12" i="4" l="1"/>
  <c r="C19" i="4" l="1"/>
  <c r="C21" i="4" l="1"/>
  <c r="U34" i="4" l="1"/>
  <c r="C14" i="4" l="1"/>
  <c r="C6" i="4"/>
  <c r="D6" i="4" s="1"/>
  <c r="C15" i="4" l="1"/>
  <c r="C17" i="4" l="1"/>
  <c r="C23" i="4" s="1"/>
  <c r="E23" i="4" l="1"/>
  <c r="E25" i="4" s="1"/>
  <c r="E26" i="4" s="1"/>
  <c r="F23" i="4"/>
  <c r="F24" i="4" s="1"/>
  <c r="E28" i="4" l="1"/>
  <c r="C25" i="4" s="1"/>
  <c r="C28" i="4" l="1"/>
  <c r="C32" i="4" s="1"/>
  <c r="C33" i="4" l="1"/>
  <c r="C35" i="4" s="1"/>
</calcChain>
</file>

<file path=xl/sharedStrings.xml><?xml version="1.0" encoding="utf-8"?>
<sst xmlns="http://schemas.openxmlformats.org/spreadsheetml/2006/main" count="41" uniqueCount="41">
  <si>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</si>
  <si>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</si>
  <si>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</si>
  <si>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</si>
  <si>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</si>
  <si>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</si>
  <si>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</si>
  <si>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</si>
  <si>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Depreciated Cost of Interior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</si>
  <si>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</si>
  <si>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</si>
  <si>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</si>
  <si>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</si>
  <si>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</si>
  <si>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</si>
  <si>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</si>
  <si>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</si>
  <si>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</si>
  <si>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</si>
  <si>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</si>
  <si>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</si>
  <si>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</si>
  <si>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</si>
  <si>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</si>
  <si>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</si>
  <si>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</si>
  <si>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</si>
  <si>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</si>
  <si>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</si>
  <si>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</si>
  <si>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>maximum</t>
  </si>
  <si>
    <t xml:space="preserve">4. Registration charges 1% or Maximum 20000/- </t>
  </si>
  <si>
    <t>ca</t>
  </si>
  <si>
    <t>bua</t>
  </si>
  <si>
    <t>above 10 lakhs</t>
  </si>
  <si>
    <t>stamp duty - 8%</t>
  </si>
  <si>
    <t>cost inflation index</t>
  </si>
  <si>
    <t>ca-20%</t>
  </si>
  <si>
    <t>Property tax</t>
  </si>
  <si>
    <t>MOU</t>
  </si>
  <si>
    <t xml:space="preserve">{(100-10) x30}/60.00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</si>
</sst>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rgb="FFB2B2B2"/>
      </bottom>
      <diagonal/>
    </border>
    <border>
      <left/>
      <right/>
      <top style="medium">
        <color indexed="64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85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43" fontId="2" fillId="7" borderId="2" xfId="1" applyFont="1" applyFill="1" applyBorder="1"/>
    <xf numFmtId="0" fontId="0" fillId="4" borderId="3" xfId="0" applyFill="1" applyBorder="1"/>
    <xf numFmtId="0" fontId="0" fillId="5" borderId="7" xfId="0" applyFill="1" applyBorder="1"/>
    <xf numFmtId="0" fontId="0" fillId="5" borderId="0" xfId="0" applyFill="1" applyBorder="1"/>
    <xf numFmtId="0" fontId="0" fillId="5" borderId="3" xfId="0" applyFill="1" applyBorder="1"/>
    <xf numFmtId="0" fontId="0" fillId="5" borderId="0" xfId="0" applyFill="1" applyBorder="1" applyAlignment="1">
      <alignment horizontal="right"/>
    </xf>
    <xf numFmtId="0" fontId="0" fillId="5" borderId="3" xfId="0" applyFill="1" applyBorder="1" applyAlignment="1">
      <alignment horizontal="right"/>
    </xf>
    <xf numFmtId="43" fontId="0" fillId="5" borderId="3" xfId="1" applyFont="1" applyFill="1" applyBorder="1" applyAlignment="1">
      <alignment horizontal="right"/>
    </xf>
    <xf numFmtId="0" fontId="0" fillId="5" borderId="7" xfId="0" applyFill="1" applyBorder="1" applyAlignment="1">
      <alignment horizontal="center" vertical="top"/>
    </xf>
    <xf numFmtId="0" fontId="2" fillId="3" borderId="7" xfId="0" applyFont="1" applyFill="1" applyBorder="1"/>
    <xf numFmtId="0" fontId="0" fillId="3" borderId="0" xfId="0" applyFill="1" applyBorder="1"/>
    <xf numFmtId="43" fontId="0" fillId="3" borderId="3" xfId="1" applyFont="1" applyFill="1" applyBorder="1"/>
    <xf numFmtId="0" fontId="0" fillId="3" borderId="3" xfId="0" applyFill="1" applyBorder="1"/>
    <xf numFmtId="0" fontId="0" fillId="3" borderId="7" xfId="0" applyFill="1" applyBorder="1"/>
    <xf numFmtId="0" fontId="0" fillId="3" borderId="7" xfId="0" applyFont="1" applyFill="1" applyBorder="1"/>
    <xf numFmtId="2" fontId="1" fillId="3" borderId="3" xfId="0" applyNumberFormat="1" applyFont="1" applyFill="1" applyBorder="1"/>
    <xf numFmtId="10" fontId="0" fillId="3" borderId="3" xfId="1" applyNumberFormat="1" applyFont="1" applyFill="1" applyBorder="1"/>
    <xf numFmtId="43" fontId="0" fillId="5" borderId="3" xfId="0" applyNumberFormat="1" applyFill="1" applyBorder="1"/>
    <xf numFmtId="0" fontId="0" fillId="6" borderId="7" xfId="0" applyFill="1" applyBorder="1"/>
    <xf numFmtId="0" fontId="0" fillId="6" borderId="0" xfId="0" applyFill="1" applyBorder="1"/>
    <xf numFmtId="0" fontId="0" fillId="6" borderId="3" xfId="0" applyFill="1" applyBorder="1"/>
    <xf numFmtId="0" fontId="6" fillId="6" borderId="7" xfId="0" applyFont="1" applyFill="1" applyBorder="1"/>
    <xf numFmtId="0" fontId="6" fillId="6" borderId="0" xfId="0" applyFont="1" applyFill="1" applyBorder="1"/>
    <xf numFmtId="43" fontId="6" fillId="6" borderId="3" xfId="1" applyFont="1" applyFill="1" applyBorder="1"/>
    <xf numFmtId="0" fontId="6" fillId="0" borderId="7" xfId="0" applyFont="1" applyBorder="1"/>
    <xf numFmtId="0" fontId="6" fillId="0" borderId="0" xfId="0" applyFont="1" applyBorder="1"/>
    <xf numFmtId="0" fontId="6" fillId="0" borderId="3" xfId="0" applyFont="1" applyBorder="1"/>
    <xf numFmtId="0" fontId="6" fillId="5" borderId="7" xfId="0" applyFont="1" applyFill="1" applyBorder="1"/>
    <xf numFmtId="0" fontId="6" fillId="5" borderId="0" xfId="0" applyFont="1" applyFill="1" applyBorder="1"/>
    <xf numFmtId="43" fontId="6" fillId="5" borderId="3" xfId="0" applyNumberFormat="1" applyFont="1" applyFill="1" applyBorder="1"/>
    <xf numFmtId="0" fontId="1" fillId="5" borderId="7" xfId="0" applyFont="1" applyFill="1" applyBorder="1"/>
    <xf numFmtId="0" fontId="1" fillId="5" borderId="0" xfId="0" applyFont="1" applyFill="1" applyBorder="1"/>
    <xf numFmtId="43" fontId="1" fillId="5" borderId="3" xfId="0" applyNumberFormat="1" applyFont="1" applyFill="1" applyBorder="1"/>
    <xf numFmtId="0" fontId="1" fillId="5" borderId="3" xfId="0" applyFont="1" applyFill="1" applyBorder="1"/>
    <xf numFmtId="43" fontId="0" fillId="3" borderId="3" xfId="0" applyNumberFormat="1" applyFill="1" applyBorder="1"/>
    <xf numFmtId="0" fontId="0" fillId="7" borderId="7" xfId="0" applyFill="1" applyBorder="1"/>
    <xf numFmtId="0" fontId="0" fillId="7" borderId="0" xfId="0" applyFill="1" applyBorder="1"/>
    <xf numFmtId="0" fontId="0" fillId="7" borderId="8" xfId="0" applyFill="1" applyBorder="1"/>
    <xf numFmtId="0" fontId="0" fillId="7" borderId="9" xfId="0" applyFill="1" applyBorder="1"/>
    <xf numFmtId="43" fontId="0" fillId="7" borderId="2" xfId="1" applyFont="1" applyFill="1" applyBorder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10" xfId="0" applyFont="1" applyFill="1" applyBorder="1" applyAlignment="1">
      <alignment horizontal="center"/>
    </xf>
    <xf numFmtId="0" fontId="0" fillId="2" borderId="10" xfId="0" applyFill="1" applyBorder="1"/>
    <xf numFmtId="43" fontId="0" fillId="2" borderId="10" xfId="0" applyNumberFormat="1" applyFill="1" applyBorder="1"/>
    <xf numFmtId="0" fontId="0" fillId="2" borderId="10" xfId="0" applyFill="1" applyBorder="1" applyAlignment="1">
      <alignment horizontal="right" vertical="center"/>
    </xf>
    <xf numFmtId="0" fontId="0" fillId="0" borderId="10" xfId="0" applyBorder="1"/>
    <xf numFmtId="43" fontId="0" fillId="0" borderId="10" xfId="1" applyFont="1" applyBorder="1"/>
    <xf numFmtId="43" fontId="0" fillId="0" borderId="10" xfId="0" applyNumberFormat="1" applyBorder="1"/>
    <xf numFmtId="0" fontId="1" fillId="2" borderId="0" xfId="0" applyFont="1" applyFill="1"/>
    <xf numFmtId="0" fontId="2" fillId="9" borderId="7" xfId="0" applyFont="1" applyFill="1" applyBorder="1"/>
    <xf numFmtId="0" fontId="2" fillId="9" borderId="0" xfId="0" applyFont="1" applyFill="1" applyBorder="1"/>
    <xf numFmtId="43" fontId="2" fillId="9" borderId="3" xfId="0" applyNumberFormat="1" applyFont="1" applyFill="1" applyBorder="1"/>
    <xf numFmtId="0" fontId="0" fillId="9" borderId="0" xfId="0" applyFill="1"/>
    <xf numFmtId="43" fontId="0" fillId="9" borderId="0" xfId="0" applyNumberFormat="1" applyFill="1"/>
    <xf numFmtId="43" fontId="0" fillId="9" borderId="0" xfId="1" applyFont="1" applyFill="1"/>
    <xf numFmtId="17" fontId="0" fillId="3" borderId="3" xfId="1" applyNumberFormat="1" applyFont="1" applyFill="1" applyBorder="1" applyAlignment="1">
      <alignment horizontal="right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0" fillId="3" borderId="7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7" fillId="8" borderId="4" xfId="2" applyFont="1" applyBorder="1" applyAlignment="1">
      <alignment horizontal="center"/>
    </xf>
    <xf numFmtId="0" fontId="7" fillId="8" borderId="5" xfId="2" applyFont="1" applyBorder="1" applyAlignment="1">
      <alignment horizontal="center"/>
    </xf>
    <xf numFmtId="0" fontId="7" fillId="8" borderId="6" xfId="2" applyFont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0" fillId="5" borderId="7" xfId="0" applyFill="1" applyBorder="1" applyAlignment="1">
      <alignment horizontal="center" vertical="top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332974</xdr:colOff>
      <xdr:row>7</xdr:row>
      <xdr:rowOff>201706</xdr:rowOff>
    </xdr:from>
    <xdr:to>
      <xdr:col>23</xdr:col>
      <xdr:colOff>493123</xdr:colOff>
      <xdr:row>43</xdr:row>
      <xdr:rowOff>78087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0724" y="1684885"/>
          <a:ext cx="11712613" cy="7047345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CE8EA7-5D5B-4385-99C6-81B09902A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504825</xdr:colOff>
      <xdr:row>0</xdr:row>
      <xdr:rowOff>0</xdr:rowOff>
    </xdr:from>
    <xdr:to>
      <xdr:col>31</xdr:col>
      <xdr:colOff>502539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5ECCB4-DD6D-4504-AD18-CA12D5B54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4425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550164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65F04F-B484-47CC-AEFA-FAB953B0A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5"/>
  <sheetViews>
    <sheetView tabSelected="1" zoomScaleNormal="100" workbookViewId="0">
      <selection activeCell="G4" sqref="G4:H4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76"/>
      <c r="B1" s="77"/>
      <c r="C1" s="78"/>
    </row>
    <row r="2" spans="1:12" ht="15" customHeight="1" x14ac:dyDescent="0.25">
      <c r="A2" s="79" t="s">
        <v>10</v>
      </c>
      <c r="B2" s="80"/>
      <c r="C2" s="14">
        <v>2001</v>
      </c>
      <c r="E2" t="s">
        <v>32</v>
      </c>
      <c r="F2">
        <v>48.79</v>
      </c>
    </row>
    <row r="3" spans="1:12" x14ac:dyDescent="0.25">
      <c r="A3" s="15"/>
      <c r="B3" s="16"/>
      <c r="C3" s="17"/>
      <c r="E3" t="s">
        <v>33</v>
      </c>
      <c r="F3">
        <f>ROUND(F2*1.2,2)</f>
        <v>58.55</v>
      </c>
      <c r="G3">
        <f>F3*10.764</f>
        <v>630.23219999999992</v>
      </c>
      <c r="L3" s="3"/>
    </row>
    <row r="4" spans="1:12" x14ac:dyDescent="0.25">
      <c r="A4" s="15" t="s">
        <v>11</v>
      </c>
      <c r="B4" s="16"/>
      <c r="C4" s="17">
        <v>2001</v>
      </c>
      <c r="G4" s="72" t="s">
        <v>15</v>
      </c>
      <c r="H4" s="73"/>
      <c r="K4" s="71"/>
      <c r="L4" s="71"/>
    </row>
    <row r="5" spans="1:12" x14ac:dyDescent="0.25">
      <c r="A5" s="15" t="s">
        <v>0</v>
      </c>
      <c r="B5" s="16"/>
      <c r="C5" s="17">
        <v>1971</v>
      </c>
      <c r="D5" t="s">
        <v>38</v>
      </c>
      <c r="G5" s="55" t="s">
        <v>27</v>
      </c>
      <c r="H5" s="56">
        <v>43</v>
      </c>
      <c r="J5" s="10"/>
    </row>
    <row r="6" spans="1:12" x14ac:dyDescent="0.25">
      <c r="A6" s="15" t="s">
        <v>1</v>
      </c>
      <c r="B6" s="18"/>
      <c r="C6" s="17">
        <f>C4-C5</f>
        <v>30</v>
      </c>
      <c r="D6">
        <f>60-C6</f>
        <v>30</v>
      </c>
      <c r="G6" s="55" t="s">
        <v>28</v>
      </c>
      <c r="H6" s="58">
        <v>10</v>
      </c>
    </row>
    <row r="7" spans="1:12" x14ac:dyDescent="0.25">
      <c r="A7" s="81" t="s">
        <v>16</v>
      </c>
      <c r="B7" s="18" t="s">
        <v>12</v>
      </c>
      <c r="C7" s="19" t="s">
        <v>13</v>
      </c>
      <c r="G7" s="55" t="s">
        <v>29</v>
      </c>
      <c r="H7" s="57">
        <v>55900</v>
      </c>
      <c r="I7" s="2"/>
    </row>
    <row r="8" spans="1:12" ht="15.75" customHeight="1" x14ac:dyDescent="0.25">
      <c r="A8" s="81"/>
      <c r="B8" s="18">
        <v>0</v>
      </c>
      <c r="C8" s="20">
        <v>58.55</v>
      </c>
      <c r="D8" t="s">
        <v>37</v>
      </c>
      <c r="F8" s="1"/>
      <c r="G8" s="53"/>
      <c r="H8" s="54"/>
      <c r="I8" s="2"/>
    </row>
    <row r="9" spans="1:12" ht="33.75" customHeight="1" x14ac:dyDescent="0.25">
      <c r="A9" s="21"/>
      <c r="B9" s="18"/>
      <c r="C9" s="19"/>
      <c r="G9" s="9" t="s">
        <v>20</v>
      </c>
      <c r="H9" s="2"/>
      <c r="K9" s="1"/>
    </row>
    <row r="10" spans="1:12" x14ac:dyDescent="0.25">
      <c r="A10" s="22" t="s">
        <v>19</v>
      </c>
      <c r="B10" s="23"/>
      <c r="C10" s="24">
        <v>5500</v>
      </c>
      <c r="D10" t="s">
        <v>24</v>
      </c>
      <c r="I10" s="2"/>
    </row>
    <row r="11" spans="1:12" x14ac:dyDescent="0.25">
      <c r="A11" s="22"/>
      <c r="B11" s="23"/>
      <c r="C11" s="25"/>
      <c r="D11" t="s">
        <v>25</v>
      </c>
    </row>
    <row r="12" spans="1:12" x14ac:dyDescent="0.25">
      <c r="A12" s="26" t="s">
        <v>17</v>
      </c>
      <c r="B12" s="23"/>
      <c r="C12" s="24">
        <f>ROUND(C8*C10,0)</f>
        <v>322025</v>
      </c>
      <c r="D12" s="2" t="s">
        <v>26</v>
      </c>
      <c r="I12" s="4"/>
      <c r="J12" s="4"/>
      <c r="K12" s="4"/>
    </row>
    <row r="13" spans="1:12" x14ac:dyDescent="0.25">
      <c r="A13" s="26"/>
      <c r="B13" s="23"/>
      <c r="C13" s="24"/>
      <c r="D13" t="s">
        <v>31</v>
      </c>
      <c r="F13" s="6"/>
      <c r="G13" s="6"/>
      <c r="H13" s="6"/>
      <c r="I13" s="4"/>
      <c r="J13" s="4"/>
      <c r="K13" s="4"/>
    </row>
    <row r="14" spans="1:12" x14ac:dyDescent="0.25">
      <c r="A14" s="26" t="s">
        <v>2</v>
      </c>
      <c r="B14" s="23"/>
      <c r="C14" s="25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27" t="s">
        <v>40</v>
      </c>
      <c r="B15" s="23"/>
      <c r="C15" s="28">
        <f>C14*C6/60</f>
        <v>45</v>
      </c>
      <c r="F15" s="6"/>
      <c r="G15" s="6"/>
      <c r="H15" s="7"/>
      <c r="I15" s="4"/>
      <c r="J15" s="4"/>
      <c r="K15" s="4"/>
    </row>
    <row r="16" spans="1:12" x14ac:dyDescent="0.25">
      <c r="A16" s="26"/>
      <c r="B16" s="23"/>
      <c r="C16" s="29">
        <v>0.45</v>
      </c>
      <c r="G16" s="6"/>
      <c r="H16" s="5"/>
      <c r="I16" s="70"/>
      <c r="J16" s="70"/>
      <c r="K16" s="70"/>
    </row>
    <row r="17" spans="1:11" x14ac:dyDescent="0.25">
      <c r="A17" s="15" t="s">
        <v>3</v>
      </c>
      <c r="B17" s="16"/>
      <c r="C17" s="30">
        <f>ROUND(C12*C16,0)</f>
        <v>144911</v>
      </c>
      <c r="D17" s="2"/>
      <c r="E17" s="2"/>
    </row>
    <row r="18" spans="1:11" x14ac:dyDescent="0.25">
      <c r="A18" s="31" t="s">
        <v>14</v>
      </c>
      <c r="B18" s="32"/>
      <c r="C18" s="33"/>
      <c r="E18" s="1"/>
    </row>
    <row r="19" spans="1:11" x14ac:dyDescent="0.25">
      <c r="A19" s="34" t="s">
        <v>18</v>
      </c>
      <c r="B19" s="35"/>
      <c r="C19" s="36">
        <f>H7</f>
        <v>55900</v>
      </c>
    </row>
    <row r="20" spans="1:11" x14ac:dyDescent="0.25">
      <c r="A20" s="37"/>
      <c r="B20" s="38"/>
      <c r="C20" s="39"/>
    </row>
    <row r="21" spans="1:11" x14ac:dyDescent="0.25">
      <c r="A21" s="40" t="s">
        <v>21</v>
      </c>
      <c r="B21" s="41"/>
      <c r="C21" s="42">
        <f>ROUND(C19*C8,0)</f>
        <v>3272945</v>
      </c>
    </row>
    <row r="22" spans="1:11" x14ac:dyDescent="0.25">
      <c r="A22" s="43"/>
      <c r="B22" s="44"/>
      <c r="C22" s="45"/>
      <c r="E22" t="s">
        <v>22</v>
      </c>
      <c r="F22" t="s">
        <v>23</v>
      </c>
    </row>
    <row r="23" spans="1:11" s="66" customFormat="1" x14ac:dyDescent="0.25">
      <c r="A23" s="63" t="s">
        <v>4</v>
      </c>
      <c r="B23" s="64"/>
      <c r="C23" s="65">
        <f>C21-C17</f>
        <v>3128034</v>
      </c>
      <c r="E23" s="67">
        <f>C23</f>
        <v>3128034</v>
      </c>
      <c r="F23" s="67">
        <f>C23</f>
        <v>3128034</v>
      </c>
      <c r="G23" s="68"/>
    </row>
    <row r="24" spans="1:11" x14ac:dyDescent="0.25">
      <c r="A24" s="43"/>
      <c r="B24" s="44"/>
      <c r="C24" s="46"/>
      <c r="D24" t="s">
        <v>34</v>
      </c>
      <c r="E24" s="2">
        <v>1000000</v>
      </c>
      <c r="F24" s="12">
        <f>ROUND(F23*1%,0)</f>
        <v>31280</v>
      </c>
      <c r="G24" s="2"/>
    </row>
    <row r="25" spans="1:11" x14ac:dyDescent="0.25">
      <c r="A25" s="26" t="s">
        <v>5</v>
      </c>
      <c r="B25" s="23"/>
      <c r="C25" s="47">
        <f>E28</f>
        <v>208993</v>
      </c>
      <c r="E25" s="2">
        <f>ROUND(E23-E24,500)</f>
        <v>2128034</v>
      </c>
      <c r="F25">
        <v>20000</v>
      </c>
      <c r="G25" t="s">
        <v>30</v>
      </c>
    </row>
    <row r="26" spans="1:11" x14ac:dyDescent="0.25">
      <c r="A26" s="26" t="s">
        <v>6</v>
      </c>
      <c r="B26" s="23"/>
      <c r="C26" s="47">
        <f>F25</f>
        <v>20000</v>
      </c>
      <c r="D26" t="s">
        <v>35</v>
      </c>
      <c r="E26" s="2">
        <f>ROUND(E25*8%,0)</f>
        <v>170243</v>
      </c>
      <c r="G26" s="1"/>
      <c r="K26" s="1"/>
    </row>
    <row r="27" spans="1:11" ht="15.75" thickBot="1" x14ac:dyDescent="0.3">
      <c r="A27" s="26"/>
      <c r="B27" s="23"/>
      <c r="C27" s="25"/>
      <c r="E27" s="1">
        <v>38750</v>
      </c>
      <c r="J27" s="8"/>
      <c r="K27" s="8"/>
    </row>
    <row r="28" spans="1:11" ht="15.75" thickBot="1" x14ac:dyDescent="0.3">
      <c r="A28" s="48" t="s">
        <v>7</v>
      </c>
      <c r="B28" s="49"/>
      <c r="C28" s="13">
        <f>ROUND(C26+C25+C23,0)</f>
        <v>3357027</v>
      </c>
      <c r="E28" s="11">
        <f>ROUND(E26+E27,0)</f>
        <v>208993</v>
      </c>
      <c r="J28" s="8"/>
    </row>
    <row r="29" spans="1:11" x14ac:dyDescent="0.25">
      <c r="A29" s="26" t="s">
        <v>8</v>
      </c>
      <c r="B29" s="23"/>
      <c r="C29" s="24">
        <v>0</v>
      </c>
      <c r="E29" s="2"/>
      <c r="J29" s="8"/>
    </row>
    <row r="30" spans="1:11" x14ac:dyDescent="0.25">
      <c r="A30" s="74" t="s">
        <v>39</v>
      </c>
      <c r="B30" s="75"/>
      <c r="C30" s="69">
        <v>45108</v>
      </c>
      <c r="J30" s="8"/>
    </row>
    <row r="31" spans="1:11" x14ac:dyDescent="0.25">
      <c r="A31" s="74" t="s">
        <v>36</v>
      </c>
      <c r="B31" s="75"/>
      <c r="C31" s="24">
        <v>348</v>
      </c>
      <c r="J31" s="8"/>
    </row>
    <row r="32" spans="1:11" ht="15.75" thickBot="1" x14ac:dyDescent="0.3">
      <c r="A32" s="26" t="s">
        <v>9</v>
      </c>
      <c r="B32" s="23"/>
      <c r="C32" s="24">
        <f>C28*C31/100</f>
        <v>11682453.960000001</v>
      </c>
      <c r="D32">
        <v>348</v>
      </c>
      <c r="E32" s="2"/>
      <c r="J32" s="2"/>
    </row>
    <row r="33" spans="1:21" ht="15.75" thickBot="1" x14ac:dyDescent="0.3">
      <c r="A33" s="50"/>
      <c r="B33" s="51"/>
      <c r="C33" s="52">
        <f>ROUND(C32,0)</f>
        <v>11682454</v>
      </c>
    </row>
    <row r="34" spans="1:21" x14ac:dyDescent="0.25">
      <c r="U34">
        <f>32.91+37.7</f>
        <v>70.61</v>
      </c>
    </row>
    <row r="35" spans="1:21" x14ac:dyDescent="0.25">
      <c r="C35">
        <f>C33/C28</f>
        <v>3.4800000119153047</v>
      </c>
    </row>
  </sheetData>
  <mergeCells count="8">
    <mergeCell ref="A1:C1"/>
    <mergeCell ref="A2:B2"/>
    <mergeCell ref="A7:A8"/>
    <mergeCell ref="I16:K16"/>
    <mergeCell ref="K4:L4"/>
    <mergeCell ref="G4:H4"/>
    <mergeCell ref="A30:B30"/>
    <mergeCell ref="A31:B3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6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P27:S31"/>
  <sheetViews>
    <sheetView workbookViewId="0">
      <selection activeCell="C11" sqref="C11"/>
    </sheetView>
  </sheetViews>
  <sheetFormatPr defaultRowHeight="15" x14ac:dyDescent="0.25"/>
  <sheetData>
    <row r="27" spans="16:19" x14ac:dyDescent="0.25">
      <c r="P27" s="62"/>
      <c r="Q27" s="62"/>
      <c r="R27" s="62"/>
      <c r="S27" s="62"/>
    </row>
    <row r="28" spans="16:19" x14ac:dyDescent="0.25">
      <c r="P28" s="62"/>
      <c r="Q28" s="62"/>
      <c r="R28" s="62"/>
      <c r="S28" s="62"/>
    </row>
    <row r="29" spans="16:19" x14ac:dyDescent="0.25">
      <c r="P29" s="62"/>
      <c r="Q29" s="62"/>
      <c r="R29" s="62"/>
      <c r="S29" s="62"/>
    </row>
    <row r="30" spans="16:19" x14ac:dyDescent="0.25">
      <c r="P30" s="62"/>
      <c r="Q30" s="62"/>
      <c r="R30" s="62"/>
      <c r="S30" s="62"/>
    </row>
    <row r="31" spans="16:19" x14ac:dyDescent="0.25">
      <c r="P31" s="62"/>
      <c r="Q31" s="62"/>
      <c r="R31" s="62"/>
      <c r="S31" s="6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>
      <selection activeCell="A2" sqref="A2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59"/>
      <c r="L51" s="59"/>
      <c r="M51" s="59"/>
      <c r="N51" s="60"/>
    </row>
    <row r="52" spans="11:14" x14ac:dyDescent="0.25">
      <c r="K52" s="59"/>
      <c r="L52" s="59"/>
      <c r="M52" s="59"/>
      <c r="N52" s="60"/>
    </row>
    <row r="53" spans="11:14" x14ac:dyDescent="0.25">
      <c r="K53" s="59"/>
      <c r="L53" s="59"/>
      <c r="M53" s="59"/>
      <c r="N53" s="60"/>
    </row>
    <row r="54" spans="11:14" x14ac:dyDescent="0.25">
      <c r="K54" s="59"/>
      <c r="L54" s="59"/>
      <c r="M54" s="59"/>
      <c r="N54" s="60"/>
    </row>
    <row r="55" spans="11:14" x14ac:dyDescent="0.25">
      <c r="K55" s="59"/>
      <c r="L55" s="59"/>
      <c r="M55" s="59"/>
      <c r="N55" s="60"/>
    </row>
    <row r="56" spans="11:14" x14ac:dyDescent="0.25">
      <c r="K56" s="59"/>
      <c r="L56" s="59"/>
      <c r="M56" s="59"/>
      <c r="N56" s="60"/>
    </row>
    <row r="57" spans="11:14" x14ac:dyDescent="0.25">
      <c r="K57" s="59"/>
      <c r="L57" s="59"/>
      <c r="M57" s="59"/>
      <c r="N57" s="60"/>
    </row>
    <row r="58" spans="11:14" x14ac:dyDescent="0.25">
      <c r="K58" s="59"/>
      <c r="L58" s="59"/>
      <c r="M58" s="59"/>
      <c r="N58" s="60"/>
    </row>
    <row r="59" spans="11:14" x14ac:dyDescent="0.25">
      <c r="K59" s="82"/>
      <c r="L59" s="83"/>
      <c r="M59" s="84"/>
      <c r="N59" s="61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2022-RR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2023-10-12T07:57:01Z</dcterms:modified>
</cp:coreProperties>
</file>