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17.06.2022\Mangal Dattatray Kogekar\"/>
    </mc:Choice>
  </mc:AlternateContent>
  <xr:revisionPtr revIDLastSave="0" documentId="13_ncr:1_{11400A52-3AA9-48D8-A29A-5096C3A9EFE4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26" r:id="rId5"/>
    <sheet name="Sheet2" sheetId="27" r:id="rId6"/>
    <sheet name="Sheet3" sheetId="28" r:id="rId7"/>
    <sheet name="Sheet4" sheetId="29" r:id="rId8"/>
    <sheet name="Sheet5" sheetId="30" r:id="rId9"/>
    <sheet name="Sheet6" sheetId="31" r:id="rId10"/>
    <sheet name="Sheet7" sheetId="32" r:id="rId11"/>
    <sheet name="Sheet8" sheetId="33" r:id="rId12"/>
    <sheet name="Sheet9" sheetId="34" r:id="rId13"/>
    <sheet name="Sheet10" sheetId="35" r:id="rId14"/>
    <sheet name="Sheet11" sheetId="36" r:id="rId15"/>
    <sheet name="Sheet12" sheetId="37" r:id="rId16"/>
    <sheet name="Sheet13" sheetId="38" r:id="rId17"/>
  </sheets>
  <calcPr calcId="191029"/>
</workbook>
</file>

<file path=xl/calcChain.xml><?xml version="1.0" encoding="utf-8"?>
<calcChain xmlns="http://schemas.openxmlformats.org/spreadsheetml/2006/main">
  <c r="G34" i="4" l="1"/>
  <c r="H34" i="4"/>
  <c r="G30" i="4"/>
  <c r="G32" i="4"/>
  <c r="D37" i="4"/>
  <c r="D39" i="4" s="1"/>
  <c r="C5" i="25"/>
  <c r="C4" i="25"/>
  <c r="C3" i="25"/>
  <c r="B2" i="4"/>
  <c r="C2" i="4" s="1"/>
  <c r="B3" i="4"/>
  <c r="C3" i="4" s="1"/>
  <c r="D3" i="4" s="1"/>
  <c r="P5" i="4"/>
  <c r="P6" i="4"/>
  <c r="B6" i="4" s="1"/>
  <c r="C6" i="4" s="1"/>
  <c r="Q7" i="4"/>
  <c r="B7" i="4" s="1"/>
  <c r="C7" i="4" s="1"/>
  <c r="D7" i="4" s="1"/>
  <c r="P8" i="4"/>
  <c r="B8" i="4" s="1"/>
  <c r="C8" i="4" s="1"/>
  <c r="D8" i="4" s="1"/>
  <c r="P9" i="4"/>
  <c r="B9" i="4" s="1"/>
  <c r="C9" i="4" s="1"/>
  <c r="D9" i="4" s="1"/>
  <c r="P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B14" i="4" s="1"/>
  <c r="C14" i="4" s="1"/>
  <c r="J14" i="4"/>
  <c r="I14" i="4"/>
  <c r="Q13" i="4"/>
  <c r="B13" i="4" s="1"/>
  <c r="C13" i="4" s="1"/>
  <c r="D13" i="4" s="1"/>
  <c r="J13" i="4"/>
  <c r="I13" i="4"/>
  <c r="Q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32" i="4"/>
  <c r="C20" i="25"/>
  <c r="C16" i="25"/>
  <c r="C17" i="25" s="1"/>
  <c r="F14" i="4" l="1"/>
  <c r="G36" i="4"/>
  <c r="H12" i="4"/>
  <c r="G11" i="4"/>
  <c r="H4" i="4"/>
  <c r="G15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G35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18" i="4"/>
  <c r="H18" i="4" s="1"/>
  <c r="D21" i="4" l="1"/>
  <c r="H21" i="4" s="1"/>
  <c r="D17" i="4"/>
  <c r="H17" i="4" s="1"/>
  <c r="D19" i="4"/>
  <c r="H19" i="4" s="1"/>
</calcChain>
</file>

<file path=xl/sharedStrings.xml><?xml version="1.0" encoding="utf-8"?>
<sst xmlns="http://schemas.openxmlformats.org/spreadsheetml/2006/main" count="137" uniqueCount="95">
  <si>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</si>
  <si>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</si>
  <si>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</si>
  <si>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</si>
  <si>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</si>
  <si>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</si>
  <si>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</si>
  <si>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</si>
  <si>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</si>
  <si>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</si>
  <si>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</si>
  <si>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</si>
  <si>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</si>
  <si>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</si>
  <si>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</si>
  <si>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</si>
  <si>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</si>
  <si>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</si>
  <si>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</si>
  <si>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</si>
  <si>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</si>
  <si>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</si>
  <si>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</si>
  <si>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</si>
  <si>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</si>
  <si>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</si>
  <si>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</si>
  <si>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</si>
  <si>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</si>
  <si>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</si>
  <si>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</si>
  <si>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</si>
  <si>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</si>
  <si>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</si>
  <si>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</si>
  <si>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</si>
  <si>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</si>
  <si>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</si>
  <si>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</si>
  <si>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</si>
  <si>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</si>
  <si>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</si>
  <si>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</si>
  <si>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</si>
  <si>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</si>
  <si>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</si>
  <si>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</si>
  <si>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</si>
  <si>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</si>
  <si>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</si>
  <si>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</si>
  <si>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</si>
  <si>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</si>
  <si>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</si>
  <si>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</si>
  <si>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</si>
  <si>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</si>
  <si>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</si>
  <si>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</si>
  <si>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</si>
  <si>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</si>
  <si>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</si>
  <si>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</si>
  <si>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</si>
  <si>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</si>
  <si>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</si>
  <si>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</si>
  <si>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</si>
  <si>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</si>
  <si>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</si>
  <si>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</si>
  <si>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</si>
  <si>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</si>
  <si>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</si>
  <si>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</si>
  <si>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</si>
  <si>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</si>
  <si>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</si>
  <si>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</si>
  <si>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</si>
  <si>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</si>
  <si>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</si>
  <si>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</si>
  <si>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</si>
  <si>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PRE VAL - VASTU - 2018</t>
  </si>
  <si>
    <t>ACA</t>
  </si>
  <si>
    <t>SBUA</t>
  </si>
  <si>
    <t>RATE</t>
  </si>
  <si>
    <t>OTLA</t>
  </si>
  <si>
    <t>TMCA</t>
  </si>
  <si>
    <t>Flat No. 302, Bldg. No. 43, Nehru Nagar Antariksh CHSL, Kurla (East), 400024</t>
  </si>
  <si>
    <t xml:space="preserve">Index </t>
  </si>
  <si>
    <t>17.01.2019</t>
  </si>
  <si>
    <t>CA</t>
  </si>
  <si>
    <t>OC-2008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</si>
</sst>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4" fontId="1" fillId="0" borderId="0" xfId="0" applyNumberFormat="1" applyFont="1" applyFill="1"/>
    <xf numFmtId="4" fontId="1" fillId="2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554995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A69E86-0F55-4A40-739E-27949E664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33395" cy="90500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544788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188AA2-E373-D97A-7EA1-B6402786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46388" cy="83736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239094</xdr:colOff>
      <xdr:row>41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30EA0B-8A30-7288-482E-2ECBA24F8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44694" cy="784016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469258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B1018-306E-17EC-BB03-1642D4C79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47658" cy="905001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9FE713-3879-25DC-81AA-217B6AE7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373994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E4DB4-5459-C28D-9DC5-910CEAEF5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52394" cy="9030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326363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3815FD-3AE2-90E9-BF47-9BE155B21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04763" cy="8954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297784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8EE95F-74B8-6AC2-6F70-FA8F46B74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76184" cy="898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240626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8BE09-1B97-2311-7F87-E76547209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19026" cy="9059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402573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D8D33-A723-266D-DC84-08FECDA74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0973" cy="90119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182362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6C6D2-67F2-B191-63B7-1227DC715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35962" cy="90404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268099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D186C0-3FE7-FDD0-A210-F1B84449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21699" cy="8869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164415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8CDC3-1264-68DF-E08B-512CCF324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42815" cy="8487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272929.98499999999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302329.98499999999</v>
      </c>
      <c r="D9" s="63" t="s">
        <v>62</v>
      </c>
      <c r="E9" s="64">
        <f>C9/10.764</f>
        <v>28087.140932738759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2008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15</v>
      </c>
      <c r="D13" s="70">
        <f>D12-C13</f>
        <v>85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E9AB8-733D-4FD2-BCF7-A69DB32F547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2BD-9527-497E-B3CD-DBD3D2824B0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540B5-EC63-4BDC-A6CE-6A9C5B63F28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D0532-4977-43BB-BC25-8BDE457EAE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F0C58-CEEC-4C77-93F9-4D28733A7E5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883F2-B97E-4E42-80A3-315F0487A7F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1EFA5-13B9-4C63-8740-8F368899C1B2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18B6A-0D9E-404A-BEF8-AD2324D7E73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17500</v>
      </c>
      <c r="D3" s="24" t="s">
        <v>76</v>
      </c>
      <c r="E3" s="6" t="s">
        <v>93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14800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15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45</v>
      </c>
      <c r="D8" s="26">
        <v>2008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22.5</v>
      </c>
      <c r="D10" s="26"/>
      <c r="F10" s="19"/>
    </row>
    <row r="11" spans="1:6" x14ac:dyDescent="0.25">
      <c r="A11" s="16"/>
      <c r="B11" s="27"/>
      <c r="C11" s="28">
        <f>C10%</f>
        <v>0.22500000000000001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607.5</v>
      </c>
      <c r="D12" s="24"/>
      <c r="F12" s="19"/>
    </row>
    <row r="13" spans="1:6" x14ac:dyDescent="0.25">
      <c r="A13" s="16" t="s">
        <v>22</v>
      </c>
      <c r="B13" s="20"/>
      <c r="C13" s="21">
        <f>C6-C12</f>
        <v>2092.5</v>
      </c>
      <c r="D13" s="24"/>
      <c r="F13" s="19"/>
    </row>
    <row r="14" spans="1:6" x14ac:dyDescent="0.25">
      <c r="A14" s="16" t="s">
        <v>15</v>
      </c>
      <c r="B14" s="20"/>
      <c r="C14" s="21">
        <f>C5</f>
        <v>14800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16892.5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CA</v>
      </c>
      <c r="B18" s="7"/>
      <c r="C18" s="31">
        <v>558</v>
      </c>
      <c r="D18" s="26"/>
      <c r="F18" s="19"/>
    </row>
    <row r="19" spans="1:6" x14ac:dyDescent="0.25">
      <c r="A19" s="16" t="s">
        <v>74</v>
      </c>
      <c r="B19" s="6"/>
      <c r="C19" s="32">
        <f>C18*C16</f>
        <v>9426015</v>
      </c>
      <c r="D19" s="33"/>
      <c r="E19" s="70"/>
      <c r="F19" s="34"/>
    </row>
    <row r="20" spans="1:6" x14ac:dyDescent="0.25">
      <c r="A20" s="16" t="s">
        <v>24</v>
      </c>
      <c r="C20" s="35">
        <f>C19*90%</f>
        <v>8483413.5</v>
      </c>
      <c r="D20" s="32"/>
      <c r="F20" s="19"/>
    </row>
    <row r="21" spans="1:6" x14ac:dyDescent="0.25">
      <c r="A21" s="16" t="s">
        <v>25</v>
      </c>
      <c r="C21" s="35">
        <f>C19*80%</f>
        <v>7540812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1506600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19637.53125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3"/>
  <sheetViews>
    <sheetView tabSelected="1" workbookViewId="0">
      <selection activeCell="J13" sqref="J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140625" customWidth="1"/>
    <col min="8" max="8" width="12.8554687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380</v>
      </c>
      <c r="C2" s="4">
        <f t="shared" ref="C2:C16" si="1">B2*1.2</f>
        <v>456</v>
      </c>
      <c r="D2" s="4">
        <f t="shared" ref="D2:D16" si="2">C2*1.2</f>
        <v>547.19999999999993</v>
      </c>
      <c r="E2" s="5">
        <f t="shared" ref="E2:E16" si="3">R2</f>
        <v>9000000</v>
      </c>
      <c r="F2" s="80">
        <f t="shared" ref="F2:F15" si="4">ROUND((E2/B2),0)</f>
        <v>23684</v>
      </c>
      <c r="G2" s="77">
        <f t="shared" ref="G2:G15" si="5">ROUND((E2/C2),0)</f>
        <v>19737</v>
      </c>
      <c r="H2" s="77">
        <f t="shared" ref="H2:H15" si="6">ROUND((E2/D2),0)</f>
        <v>16447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0</v>
      </c>
      <c r="Q2" s="7">
        <v>380</v>
      </c>
      <c r="R2" s="78">
        <v>9000000</v>
      </c>
      <c r="S2" s="2"/>
    </row>
    <row r="3" spans="1:19" x14ac:dyDescent="0.25">
      <c r="A3" s="4">
        <v>2</v>
      </c>
      <c r="B3" s="4">
        <f t="shared" si="0"/>
        <v>408</v>
      </c>
      <c r="C3" s="4">
        <f t="shared" si="1"/>
        <v>489.59999999999997</v>
      </c>
      <c r="D3" s="4">
        <f t="shared" si="2"/>
        <v>587.52</v>
      </c>
      <c r="E3" s="5">
        <f t="shared" si="3"/>
        <v>9100000</v>
      </c>
      <c r="F3" s="80">
        <f t="shared" si="4"/>
        <v>22304</v>
      </c>
      <c r="G3" s="77">
        <f t="shared" si="5"/>
        <v>18587</v>
      </c>
      <c r="H3" s="77">
        <f t="shared" si="6"/>
        <v>15489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0</v>
      </c>
      <c r="Q3" s="7">
        <v>408</v>
      </c>
      <c r="R3" s="78">
        <v>9100000</v>
      </c>
      <c r="S3" s="2"/>
    </row>
    <row r="4" spans="1:19" x14ac:dyDescent="0.25">
      <c r="A4" s="4">
        <v>3</v>
      </c>
      <c r="B4" s="4">
        <f t="shared" si="0"/>
        <v>330</v>
      </c>
      <c r="C4" s="4">
        <f t="shared" si="1"/>
        <v>396</v>
      </c>
      <c r="D4" s="4">
        <f t="shared" si="2"/>
        <v>475.2</v>
      </c>
      <c r="E4" s="5">
        <f t="shared" si="3"/>
        <v>9300000</v>
      </c>
      <c r="F4" s="4">
        <f t="shared" si="4"/>
        <v>28182</v>
      </c>
      <c r="G4" s="4">
        <f t="shared" si="5"/>
        <v>23485</v>
      </c>
      <c r="H4" s="4">
        <f t="shared" si="6"/>
        <v>19571</v>
      </c>
      <c r="I4" s="4">
        <f t="shared" si="7"/>
        <v>0</v>
      </c>
      <c r="J4" s="4">
        <f t="shared" si="8"/>
        <v>0</v>
      </c>
      <c r="O4">
        <v>0</v>
      </c>
      <c r="P4">
        <v>0</v>
      </c>
      <c r="Q4">
        <v>330</v>
      </c>
      <c r="R4" s="2">
        <v>9300000</v>
      </c>
      <c r="S4" s="2"/>
    </row>
    <row r="5" spans="1:19" x14ac:dyDescent="0.25">
      <c r="A5" s="4">
        <v>4</v>
      </c>
      <c r="B5" s="4">
        <f t="shared" si="0"/>
        <v>456</v>
      </c>
      <c r="C5" s="4">
        <f t="shared" si="1"/>
        <v>547.19999999999993</v>
      </c>
      <c r="D5" s="4">
        <f t="shared" si="2"/>
        <v>656.63999999999987</v>
      </c>
      <c r="E5" s="5">
        <f t="shared" si="3"/>
        <v>11000000</v>
      </c>
      <c r="F5" s="80">
        <f t="shared" si="4"/>
        <v>24123</v>
      </c>
      <c r="G5" s="80">
        <f t="shared" si="5"/>
        <v>20102</v>
      </c>
      <c r="H5" s="80">
        <f t="shared" si="6"/>
        <v>16752</v>
      </c>
      <c r="I5" s="80">
        <f t="shared" si="7"/>
        <v>0</v>
      </c>
      <c r="J5" s="80">
        <f t="shared" si="8"/>
        <v>0</v>
      </c>
      <c r="K5" s="81"/>
      <c r="L5" s="81"/>
      <c r="M5" s="81"/>
      <c r="N5" s="81"/>
      <c r="O5" s="81">
        <v>0</v>
      </c>
      <c r="P5" s="81">
        <f t="shared" ref="P5:P10" si="9">O5/1.2</f>
        <v>0</v>
      </c>
      <c r="Q5" s="81">
        <v>456</v>
      </c>
      <c r="R5" s="82">
        <v>11000000</v>
      </c>
      <c r="S5" s="2"/>
    </row>
    <row r="6" spans="1:19" x14ac:dyDescent="0.25">
      <c r="A6" s="4">
        <v>5</v>
      </c>
      <c r="B6" s="4">
        <f t="shared" si="0"/>
        <v>325</v>
      </c>
      <c r="C6" s="4">
        <f t="shared" si="1"/>
        <v>390</v>
      </c>
      <c r="D6" s="4">
        <f t="shared" si="2"/>
        <v>468</v>
      </c>
      <c r="E6" s="5">
        <f t="shared" si="3"/>
        <v>7800000</v>
      </c>
      <c r="F6" s="80">
        <f t="shared" si="4"/>
        <v>24000</v>
      </c>
      <c r="G6" s="80">
        <f t="shared" si="5"/>
        <v>20000</v>
      </c>
      <c r="H6" s="80">
        <f t="shared" si="6"/>
        <v>16667</v>
      </c>
      <c r="I6" s="80">
        <f t="shared" si="7"/>
        <v>0</v>
      </c>
      <c r="J6" s="80">
        <f t="shared" si="8"/>
        <v>0</v>
      </c>
      <c r="K6" s="81"/>
      <c r="L6" s="81"/>
      <c r="M6" s="81"/>
      <c r="N6" s="81"/>
      <c r="O6" s="81">
        <v>0</v>
      </c>
      <c r="P6" s="81">
        <f t="shared" si="9"/>
        <v>0</v>
      </c>
      <c r="Q6" s="81">
        <v>325</v>
      </c>
      <c r="R6" s="82">
        <v>7800000</v>
      </c>
      <c r="S6" s="2"/>
    </row>
    <row r="7" spans="1:19" x14ac:dyDescent="0.25">
      <c r="A7" s="4">
        <v>6</v>
      </c>
      <c r="B7" s="4">
        <f t="shared" si="0"/>
        <v>416.66666666666669</v>
      </c>
      <c r="C7" s="4">
        <f t="shared" si="1"/>
        <v>500</v>
      </c>
      <c r="D7" s="4">
        <f t="shared" si="2"/>
        <v>600</v>
      </c>
      <c r="E7" s="5">
        <f t="shared" si="3"/>
        <v>9000000</v>
      </c>
      <c r="F7" s="80">
        <f t="shared" si="4"/>
        <v>21600</v>
      </c>
      <c r="G7" s="77">
        <f t="shared" si="5"/>
        <v>18000</v>
      </c>
      <c r="H7" s="77">
        <f t="shared" si="6"/>
        <v>15000</v>
      </c>
      <c r="I7" s="77">
        <f t="shared" si="7"/>
        <v>0</v>
      </c>
      <c r="J7" s="77">
        <f t="shared" si="8"/>
        <v>0</v>
      </c>
      <c r="K7" s="77"/>
      <c r="L7" s="77"/>
      <c r="M7" s="77"/>
      <c r="N7" s="77"/>
      <c r="O7" s="77">
        <v>0</v>
      </c>
      <c r="P7" s="77">
        <v>500</v>
      </c>
      <c r="Q7" s="77">
        <f t="shared" ref="Q7" si="10">P7/1.2</f>
        <v>416.66666666666669</v>
      </c>
      <c r="R7" s="84">
        <v>9000000</v>
      </c>
      <c r="S7" s="2"/>
    </row>
    <row r="8" spans="1:19" x14ac:dyDescent="0.25">
      <c r="A8" s="4">
        <v>7</v>
      </c>
      <c r="B8" s="4">
        <f t="shared" si="0"/>
        <v>499</v>
      </c>
      <c r="C8" s="4">
        <f t="shared" si="1"/>
        <v>598.79999999999995</v>
      </c>
      <c r="D8" s="4">
        <f t="shared" si="2"/>
        <v>718.56</v>
      </c>
      <c r="E8" s="5">
        <f t="shared" si="3"/>
        <v>10500000</v>
      </c>
      <c r="F8" s="80">
        <f t="shared" si="4"/>
        <v>21042</v>
      </c>
      <c r="G8" s="77">
        <f t="shared" si="5"/>
        <v>17535</v>
      </c>
      <c r="H8" s="77">
        <f t="shared" si="6"/>
        <v>14613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499</v>
      </c>
      <c r="R8" s="78">
        <v>10500000</v>
      </c>
      <c r="S8" s="2"/>
    </row>
    <row r="9" spans="1:19" x14ac:dyDescent="0.25">
      <c r="A9" s="4">
        <v>8</v>
      </c>
      <c r="B9" s="4">
        <f t="shared" si="0"/>
        <v>370</v>
      </c>
      <c r="C9" s="4">
        <f t="shared" si="1"/>
        <v>444</v>
      </c>
      <c r="D9" s="4">
        <f t="shared" si="2"/>
        <v>532.79999999999995</v>
      </c>
      <c r="E9" s="5">
        <f t="shared" si="3"/>
        <v>9000000</v>
      </c>
      <c r="F9" s="80">
        <f t="shared" si="4"/>
        <v>24324</v>
      </c>
      <c r="G9" s="80">
        <f t="shared" si="5"/>
        <v>20270</v>
      </c>
      <c r="H9" s="80">
        <f t="shared" si="6"/>
        <v>16892</v>
      </c>
      <c r="I9" s="80">
        <f t="shared" si="7"/>
        <v>0</v>
      </c>
      <c r="J9" s="80">
        <f t="shared" si="8"/>
        <v>0</v>
      </c>
      <c r="K9" s="81"/>
      <c r="L9" s="81"/>
      <c r="M9" s="81"/>
      <c r="N9" s="81"/>
      <c r="O9" s="81">
        <v>0</v>
      </c>
      <c r="P9" s="81">
        <f t="shared" si="9"/>
        <v>0</v>
      </c>
      <c r="Q9" s="81">
        <v>370</v>
      </c>
      <c r="R9" s="82">
        <v>9000000</v>
      </c>
      <c r="S9" s="2"/>
    </row>
    <row r="10" spans="1:19" x14ac:dyDescent="0.25">
      <c r="A10" s="4">
        <v>9</v>
      </c>
      <c r="B10" s="4">
        <f t="shared" si="0"/>
        <v>370</v>
      </c>
      <c r="C10" s="4">
        <f t="shared" si="1"/>
        <v>444</v>
      </c>
      <c r="D10" s="4">
        <f t="shared" si="2"/>
        <v>532.79999999999995</v>
      </c>
      <c r="E10" s="5">
        <f t="shared" si="3"/>
        <v>9800000</v>
      </c>
      <c r="F10" s="80">
        <f t="shared" si="4"/>
        <v>26486</v>
      </c>
      <c r="G10" s="80">
        <f t="shared" si="5"/>
        <v>22072</v>
      </c>
      <c r="H10" s="80">
        <f t="shared" si="6"/>
        <v>18393</v>
      </c>
      <c r="I10" s="80">
        <f t="shared" si="7"/>
        <v>0</v>
      </c>
      <c r="J10" s="80">
        <f t="shared" si="8"/>
        <v>0</v>
      </c>
      <c r="K10" s="81"/>
      <c r="L10" s="81"/>
      <c r="M10" s="81"/>
      <c r="N10" s="81"/>
      <c r="O10" s="81">
        <v>0</v>
      </c>
      <c r="P10" s="81">
        <f t="shared" si="9"/>
        <v>0</v>
      </c>
      <c r="Q10" s="81">
        <v>370</v>
      </c>
      <c r="R10" s="82">
        <v>9800000</v>
      </c>
      <c r="S10" s="2"/>
    </row>
    <row r="11" spans="1:19" x14ac:dyDescent="0.25">
      <c r="A11" s="4">
        <v>10</v>
      </c>
      <c r="B11" s="4">
        <f t="shared" si="0"/>
        <v>400</v>
      </c>
      <c r="C11" s="4">
        <f t="shared" si="1"/>
        <v>480</v>
      </c>
      <c r="D11" s="4">
        <f t="shared" si="2"/>
        <v>576</v>
      </c>
      <c r="E11" s="5">
        <f t="shared" si="3"/>
        <v>10000000</v>
      </c>
      <c r="F11" s="80">
        <f t="shared" si="4"/>
        <v>25000</v>
      </c>
      <c r="G11" s="80">
        <f t="shared" si="5"/>
        <v>20833</v>
      </c>
      <c r="H11" s="80">
        <f t="shared" si="6"/>
        <v>17361</v>
      </c>
      <c r="I11" s="80">
        <f t="shared" si="7"/>
        <v>0</v>
      </c>
      <c r="J11" s="80">
        <f t="shared" si="8"/>
        <v>0</v>
      </c>
      <c r="K11" s="80"/>
      <c r="L11" s="80"/>
      <c r="M11" s="80"/>
      <c r="N11" s="80"/>
      <c r="O11" s="80">
        <v>0</v>
      </c>
      <c r="P11" s="80">
        <f t="shared" ref="P11:P15" si="11">O11/1.2</f>
        <v>0</v>
      </c>
      <c r="Q11" s="80">
        <v>400</v>
      </c>
      <c r="R11" s="83">
        <v>10000000</v>
      </c>
      <c r="S11" s="2"/>
    </row>
    <row r="12" spans="1:19" x14ac:dyDescent="0.25">
      <c r="A12" s="4">
        <v>11</v>
      </c>
      <c r="B12" s="4">
        <f t="shared" si="0"/>
        <v>419.16666666666669</v>
      </c>
      <c r="C12" s="4">
        <f t="shared" si="1"/>
        <v>503</v>
      </c>
      <c r="D12" s="4">
        <f t="shared" si="2"/>
        <v>603.6</v>
      </c>
      <c r="E12" s="5">
        <f t="shared" si="3"/>
        <v>6600000</v>
      </c>
      <c r="F12" s="85">
        <f t="shared" si="4"/>
        <v>15746</v>
      </c>
      <c r="G12" s="85">
        <f t="shared" si="5"/>
        <v>13121</v>
      </c>
      <c r="H12" s="85">
        <f t="shared" si="6"/>
        <v>10934</v>
      </c>
      <c r="I12" s="85">
        <f t="shared" si="7"/>
        <v>0</v>
      </c>
      <c r="J12" s="85">
        <f t="shared" si="8"/>
        <v>0</v>
      </c>
      <c r="K12" s="85"/>
      <c r="L12" s="85"/>
      <c r="M12" s="85"/>
      <c r="N12" s="85"/>
      <c r="O12" s="85">
        <v>0</v>
      </c>
      <c r="P12" s="85">
        <v>503</v>
      </c>
      <c r="Q12" s="85">
        <f t="shared" ref="Q12:Q15" si="12">P12/1.2</f>
        <v>419.16666666666669</v>
      </c>
      <c r="R12" s="86">
        <v>6600000</v>
      </c>
      <c r="S12" s="2" t="s">
        <v>91</v>
      </c>
    </row>
    <row r="13" spans="1:19" x14ac:dyDescent="0.25">
      <c r="A13" s="4">
        <v>12</v>
      </c>
      <c r="B13" s="4">
        <f t="shared" si="0"/>
        <v>551.66666666666674</v>
      </c>
      <c r="C13" s="4">
        <f t="shared" si="1"/>
        <v>662.00000000000011</v>
      </c>
      <c r="D13" s="4">
        <f t="shared" si="2"/>
        <v>794.40000000000009</v>
      </c>
      <c r="E13" s="5">
        <f t="shared" si="3"/>
        <v>11000000</v>
      </c>
      <c r="F13" s="85">
        <f t="shared" si="4"/>
        <v>19940</v>
      </c>
      <c r="G13" s="85">
        <f t="shared" si="5"/>
        <v>16616</v>
      </c>
      <c r="H13" s="85">
        <f t="shared" si="6"/>
        <v>13847</v>
      </c>
      <c r="I13" s="85">
        <f t="shared" si="7"/>
        <v>0</v>
      </c>
      <c r="J13" s="85">
        <f t="shared" si="8"/>
        <v>0</v>
      </c>
      <c r="K13" s="87"/>
      <c r="L13" s="87"/>
      <c r="M13" s="87"/>
      <c r="N13" s="87"/>
      <c r="O13" s="87">
        <v>0</v>
      </c>
      <c r="P13" s="87">
        <v>662</v>
      </c>
      <c r="Q13" s="87">
        <f t="shared" si="12"/>
        <v>551.66666666666674</v>
      </c>
      <c r="R13" s="88">
        <v>11000000</v>
      </c>
      <c r="S13" s="2"/>
    </row>
    <row r="14" spans="1:19" x14ac:dyDescent="0.25">
      <c r="A14" s="4">
        <v>13</v>
      </c>
      <c r="B14" s="4">
        <f t="shared" si="0"/>
        <v>503</v>
      </c>
      <c r="C14" s="4">
        <f t="shared" si="1"/>
        <v>603.6</v>
      </c>
      <c r="D14" s="4">
        <f t="shared" si="2"/>
        <v>724.32</v>
      </c>
      <c r="E14" s="5">
        <f t="shared" si="3"/>
        <v>12500000</v>
      </c>
      <c r="F14" s="4">
        <f t="shared" si="4"/>
        <v>24851</v>
      </c>
      <c r="G14" s="4">
        <f t="shared" si="5"/>
        <v>20709</v>
      </c>
      <c r="H14" s="4">
        <f t="shared" si="6"/>
        <v>17258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v>503</v>
      </c>
      <c r="R14" s="2">
        <v>12500000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x14ac:dyDescent="0.25">
      <c r="A22" s="4"/>
      <c r="B22" s="4"/>
      <c r="C22" s="4"/>
      <c r="D22" s="4"/>
      <c r="E22" s="5"/>
      <c r="F22" s="4"/>
      <c r="G22" s="4"/>
      <c r="H22" s="4"/>
      <c r="I22" s="4"/>
      <c r="J22" s="4"/>
      <c r="R22" s="2"/>
      <c r="S22" s="2"/>
    </row>
    <row r="23" spans="1:19" x14ac:dyDescent="0.25">
      <c r="A23" s="4"/>
      <c r="B23" s="4"/>
      <c r="C23" s="4"/>
      <c r="D23" s="4"/>
      <c r="E23" s="5"/>
      <c r="F23" s="4"/>
      <c r="G23" s="4"/>
      <c r="H23" s="4"/>
      <c r="I23" s="4"/>
      <c r="J23" s="4"/>
      <c r="R23" s="2"/>
      <c r="S23" s="2"/>
    </row>
    <row r="24" spans="1:19" x14ac:dyDescent="0.25">
      <c r="A24" s="4"/>
      <c r="B24" s="4"/>
      <c r="C24" s="4"/>
      <c r="D24" s="4"/>
      <c r="E24" s="5"/>
      <c r="F24" s="4"/>
      <c r="G24" s="4" t="s">
        <v>90</v>
      </c>
      <c r="H24" s="4"/>
      <c r="I24" s="4"/>
      <c r="J24" s="4"/>
      <c r="R24" s="2"/>
      <c r="S24" s="2"/>
    </row>
    <row r="25" spans="1:19" s="10" customFormat="1" x14ac:dyDescent="0.25"/>
    <row r="26" spans="1:19" s="10" customFormat="1" x14ac:dyDescent="0.25">
      <c r="F26" s="74" t="s">
        <v>94</v>
      </c>
    </row>
    <row r="27" spans="1:19" s="10" customFormat="1" x14ac:dyDescent="0.25">
      <c r="F27" s="73"/>
    </row>
    <row r="28" spans="1:19" s="10" customFormat="1" x14ac:dyDescent="0.25">
      <c r="F28" s="74" t="s">
        <v>71</v>
      </c>
      <c r="G28" s="10">
        <v>472</v>
      </c>
    </row>
    <row r="29" spans="1:19" s="10" customFormat="1" x14ac:dyDescent="0.25">
      <c r="F29" s="74" t="s">
        <v>88</v>
      </c>
      <c r="G29" s="10">
        <v>0</v>
      </c>
    </row>
    <row r="30" spans="1:19" s="10" customFormat="1" x14ac:dyDescent="0.25">
      <c r="F30" s="74" t="s">
        <v>89</v>
      </c>
      <c r="G30" s="10">
        <f>SUM(G28:G29)</f>
        <v>472</v>
      </c>
    </row>
    <row r="31" spans="1:19" s="10" customFormat="1" x14ac:dyDescent="0.25">
      <c r="C31" s="72" t="s">
        <v>75</v>
      </c>
      <c r="D31" s="72" t="s">
        <v>92</v>
      </c>
      <c r="F31" s="57" t="s">
        <v>85</v>
      </c>
      <c r="G31" s="57">
        <v>465</v>
      </c>
    </row>
    <row r="32" spans="1:19" s="10" customFormat="1" x14ac:dyDescent="0.25">
      <c r="C32" s="72" t="s">
        <v>1</v>
      </c>
      <c r="D32" s="72">
        <v>6600000</v>
      </c>
      <c r="F32" s="57" t="s">
        <v>72</v>
      </c>
      <c r="G32" s="57">
        <f>G31*1.2</f>
        <v>558</v>
      </c>
      <c r="H32" s="10">
        <f>G32/G31</f>
        <v>1.2</v>
      </c>
    </row>
    <row r="33" spans="3:8" s="10" customFormat="1" x14ac:dyDescent="0.25">
      <c r="F33" s="57" t="s">
        <v>73</v>
      </c>
      <c r="G33" s="57">
        <v>17500</v>
      </c>
    </row>
    <row r="34" spans="3:8" s="10" customFormat="1" x14ac:dyDescent="0.25">
      <c r="C34" s="75" t="s">
        <v>84</v>
      </c>
      <c r="D34" s="75"/>
      <c r="F34" s="75" t="s">
        <v>74</v>
      </c>
      <c r="G34" s="75">
        <f>G32*G33</f>
        <v>9765000</v>
      </c>
      <c r="H34" s="10">
        <f>G34/D32</f>
        <v>1.4795454545454545</v>
      </c>
    </row>
    <row r="35" spans="3:8" s="10" customFormat="1" x14ac:dyDescent="0.25">
      <c r="C35" s="75" t="s">
        <v>86</v>
      </c>
      <c r="D35" s="75">
        <v>0</v>
      </c>
      <c r="F35" s="75" t="s">
        <v>24</v>
      </c>
      <c r="G35" s="75">
        <f>G34*90%</f>
        <v>8788500</v>
      </c>
    </row>
    <row r="36" spans="3:8" s="10" customFormat="1" x14ac:dyDescent="0.25">
      <c r="C36" s="75" t="s">
        <v>87</v>
      </c>
      <c r="D36" s="75">
        <v>0</v>
      </c>
      <c r="F36" s="75" t="s">
        <v>25</v>
      </c>
      <c r="G36" s="75">
        <f>G34*80%</f>
        <v>7812000</v>
      </c>
    </row>
    <row r="37" spans="3:8" s="10" customFormat="1" x14ac:dyDescent="0.25">
      <c r="C37" s="75" t="s">
        <v>74</v>
      </c>
      <c r="D37" s="75">
        <f>D35*D36</f>
        <v>0</v>
      </c>
    </row>
    <row r="38" spans="3:8" s="10" customFormat="1" x14ac:dyDescent="0.25">
      <c r="C38" s="75"/>
      <c r="D38" s="75"/>
    </row>
    <row r="39" spans="3:8" s="10" customFormat="1" x14ac:dyDescent="0.25">
      <c r="D39" s="10">
        <f>D37/G31</f>
        <v>0</v>
      </c>
    </row>
    <row r="40" spans="3:8" s="10" customFormat="1" x14ac:dyDescent="0.25"/>
    <row r="41" spans="3:8" s="10" customFormat="1" x14ac:dyDescent="0.25"/>
    <row r="42" spans="3:8" s="10" customFormat="1" x14ac:dyDescent="0.25"/>
    <row r="43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93DA5-F52C-44DC-A7FC-341C776CE7F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5F36C-F744-4D0D-96AA-9BACFFB47A4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51B2D-8B42-4DE8-A47D-4B524BE6038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24EF8-DB30-4C31-8D2F-5980BDE899B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2909-3D4E-4DC1-AAA8-D910AF7D969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116-PC</cp:lastModifiedBy>
  <cp:lastPrinted>2019-11-05T06:14:02Z</cp:lastPrinted>
  <dcterms:created xsi:type="dcterms:W3CDTF">2018-02-17T10:36:41Z</dcterms:created>
  <dcterms:modified xsi:type="dcterms:W3CDTF">2023-10-09T11:51:38Z</dcterms:modified>
</cp:coreProperties>
</file>