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bhishek Manohar Ramgiri\"/>
    </mc:Choice>
  </mc:AlternateContent>
  <xr:revisionPtr revIDLastSave="0" documentId="13_ncr:1_{ADD89233-8A93-4C36-9303-6A49A2EBE41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R23" i="4"/>
  <c r="Q22" i="4"/>
  <c r="T13" i="4"/>
  <c r="T12" i="4"/>
  <c r="T11" i="4"/>
  <c r="T10" i="4"/>
  <c r="T9" i="4"/>
  <c r="S13" i="4"/>
  <c r="S12" i="4"/>
  <c r="S11" i="4"/>
  <c r="S10" i="4"/>
  <c r="S9" i="4"/>
  <c r="P22" i="4" l="1"/>
  <c r="P23" i="4" s="1"/>
  <c r="P13" i="4"/>
  <c r="Q13" i="4" s="1"/>
  <c r="Q12" i="4"/>
  <c r="P12" i="4"/>
  <c r="P11" i="4"/>
  <c r="Q11" i="4" s="1"/>
  <c r="Q10" i="4"/>
  <c r="P10" i="4"/>
  <c r="P9" i="4"/>
  <c r="Q9" i="4" s="1"/>
  <c r="P8" i="4"/>
  <c r="P7" i="4"/>
  <c r="P6" i="4"/>
  <c r="P5" i="4"/>
  <c r="P4" i="4"/>
  <c r="Q3" i="4"/>
  <c r="Q2" i="4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<sst xmlns="http://schemas.openxmlformats.org/spreadsheetml/2006/main" count="27" uniqueCount="25">
  <si>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</si>
  <si>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</si>
  <si>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</si>
  <si>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</si>
  <si>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</si>
  <si>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</si>
  <si>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</si>
  <si>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</si>
  <si>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</si>
  <si>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</si>
  <si>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</si>
  <si>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</si>
  <si>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</si>
  <si>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</si>
  <si>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mca</t>
  </si>
  <si>
    <t>rate</t>
  </si>
  <si>
    <t xml:space="preserve">Flat No. 402, 4th Floor, Wing - B, “Avighna Heights", Sarvodaya Park, Nandivali Road, Nandivali, Dombivali (East), </t>
  </si>
  <si>
    <t>bal</t>
  </si>
  <si>
    <t>previous repor t- 2020</t>
  </si>
  <si>
    <t>6300/- on bua</t>
  </si>
  <si>
    <t>37.80 lakhs</t>
  </si>
  <si>
    <t>agreement - 2017 - 29,70,000/-</t>
  </si>
  <si>
    <t xml:space="preserve">bua - agreement </t>
  </si>
  <si>
    <t>bua - 20% 0n mca</t>
  </si>
  <si>
    <t>oc - 2018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</si>
</sst>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2</xdr:row>
      <xdr:rowOff>180975</xdr:rowOff>
    </xdr:from>
    <xdr:to>
      <xdr:col>18</xdr:col>
      <xdr:colOff>581025</xdr:colOff>
      <xdr:row>44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D5D081-2D82-4238-8FE5-899F8B228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1" t="1552" r="1988" b="20044"/>
        <a:stretch>
          <a:fillRect/>
        </a:stretch>
      </xdr:blipFill>
      <xdr:spPr bwMode="auto">
        <a:xfrm>
          <a:off x="1533525" y="561975"/>
          <a:ext cx="10020300" cy="7600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6</xdr:row>
      <xdr:rowOff>85724</xdr:rowOff>
    </xdr:from>
    <xdr:to>
      <xdr:col>21</xdr:col>
      <xdr:colOff>180975</xdr:colOff>
      <xdr:row>49</xdr:row>
      <xdr:rowOff>19049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5070AB-C31B-4FEE-B56B-67121131E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3" t="1981" r="1228" b="7428"/>
        <a:stretch>
          <a:fillRect/>
        </a:stretch>
      </xdr:blipFill>
      <xdr:spPr bwMode="auto">
        <a:xfrm>
          <a:off x="590550" y="1228724"/>
          <a:ext cx="12392025" cy="8124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1</xdr:row>
      <xdr:rowOff>9525</xdr:rowOff>
    </xdr:from>
    <xdr:to>
      <xdr:col>16</xdr:col>
      <xdr:colOff>457199</xdr:colOff>
      <xdr:row>36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EE394C-547F-4932-B0C3-C200C670C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200025"/>
          <a:ext cx="9896475" cy="67151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29</xdr:col>
      <xdr:colOff>607314</xdr:colOff>
      <xdr:row>57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B991E8-8F53-4C67-8651-986DBFC36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8450C2-BEE2-4F6D-9E4A-29755ACA5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15480F-754C-4AC7-A89A-728EF2306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94A7E2-D196-4B74-842E-C3918D6E2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zoomScaleNormal="100" workbookViewId="0">
      <selection activeCell="J24" sqref="J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f t="shared" ref="A2:A15" si="0">N2</f>
        <v>0</v>
      </c>
      <c r="B2" s="4">
        <f t="shared" ref="B2:B15" si="1">Q2</f>
        <v>558.33333333333337</v>
      </c>
      <c r="C2" s="4">
        <f>B2*1.2</f>
        <v>670</v>
      </c>
      <c r="D2" s="4">
        <f t="shared" ref="D2:D13" si="2">C2*1.2</f>
        <v>804</v>
      </c>
      <c r="E2" s="5">
        <f t="shared" ref="E2:E13" si="3">R2</f>
        <v>3417000</v>
      </c>
      <c r="F2" s="10">
        <f t="shared" ref="F2:F13" si="4">ROUND((E2/B2),0)</f>
        <v>6120</v>
      </c>
      <c r="G2" s="10">
        <f t="shared" ref="G2:G13" si="5">ROUND((E2/C2),0)</f>
        <v>5100</v>
      </c>
      <c r="H2" s="10">
        <f t="shared" ref="H2:H13" si="6">ROUND((E2/D2),0)</f>
        <v>4250</v>
      </c>
      <c r="I2" s="4" t="e">
        <f>#REF!</f>
        <v>#REF!</v>
      </c>
      <c r="J2" s="4">
        <f t="shared" ref="J2:J13" si="7">S2</f>
        <v>0</v>
      </c>
      <c r="O2">
        <v>0</v>
      </c>
      <c r="P2">
        <v>670</v>
      </c>
      <c r="Q2">
        <f t="shared" ref="Q2:Q13" si="8">P2/1.2</f>
        <v>558.33333333333337</v>
      </c>
      <c r="R2" s="2">
        <v>3417000</v>
      </c>
      <c r="S2" s="8"/>
      <c r="T2" s="8"/>
    </row>
    <row r="3" spans="1:20" x14ac:dyDescent="0.25">
      <c r="A3" s="4">
        <f t="shared" si="0"/>
        <v>0</v>
      </c>
      <c r="B3" s="4">
        <f t="shared" si="1"/>
        <v>716.66666666666674</v>
      </c>
      <c r="C3" s="4">
        <f t="shared" ref="C3:C15" si="9">B3*1.2</f>
        <v>860.00000000000011</v>
      </c>
      <c r="D3" s="4">
        <f t="shared" si="2"/>
        <v>1032</v>
      </c>
      <c r="E3" s="5">
        <f t="shared" si="3"/>
        <v>4951000</v>
      </c>
      <c r="F3" s="10">
        <f t="shared" si="4"/>
        <v>6908</v>
      </c>
      <c r="G3" s="10">
        <f t="shared" si="5"/>
        <v>5757</v>
      </c>
      <c r="H3" s="10">
        <f t="shared" si="6"/>
        <v>4797</v>
      </c>
      <c r="I3" s="4" t="e">
        <f>#REF!</f>
        <v>#REF!</v>
      </c>
      <c r="J3" s="4">
        <f t="shared" si="7"/>
        <v>0</v>
      </c>
      <c r="O3">
        <v>0</v>
      </c>
      <c r="P3">
        <v>860</v>
      </c>
      <c r="Q3">
        <f t="shared" si="8"/>
        <v>716.66666666666674</v>
      </c>
      <c r="R3" s="2">
        <v>4951000</v>
      </c>
      <c r="S3" s="8"/>
      <c r="T3" s="8"/>
    </row>
    <row r="4" spans="1:20" x14ac:dyDescent="0.25">
      <c r="A4" s="4">
        <f t="shared" si="0"/>
        <v>0</v>
      </c>
      <c r="B4" s="4">
        <f t="shared" si="1"/>
        <v>420</v>
      </c>
      <c r="C4" s="4">
        <f t="shared" si="9"/>
        <v>504</v>
      </c>
      <c r="D4" s="4">
        <f t="shared" si="2"/>
        <v>604.79999999999995</v>
      </c>
      <c r="E4" s="5">
        <f t="shared" si="3"/>
        <v>3650000</v>
      </c>
      <c r="F4" s="10">
        <f t="shared" si="4"/>
        <v>8690</v>
      </c>
      <c r="G4" s="10">
        <f t="shared" si="5"/>
        <v>7242</v>
      </c>
      <c r="H4" s="10">
        <f t="shared" si="6"/>
        <v>6035</v>
      </c>
      <c r="I4" s="4" t="e">
        <f>#REF!</f>
        <v>#REF!</v>
      </c>
      <c r="J4" s="4">
        <f t="shared" si="7"/>
        <v>0</v>
      </c>
      <c r="O4">
        <v>0</v>
      </c>
      <c r="P4">
        <f t="shared" ref="P4:P13" si="10">O4/1.2</f>
        <v>0</v>
      </c>
      <c r="Q4">
        <v>420</v>
      </c>
      <c r="R4" s="2">
        <v>3650000</v>
      </c>
      <c r="S4" s="8"/>
      <c r="T4" s="11"/>
    </row>
    <row r="5" spans="1:20" x14ac:dyDescent="0.25">
      <c r="A5" s="4">
        <f t="shared" si="0"/>
        <v>0</v>
      </c>
      <c r="B5" s="4">
        <f t="shared" si="1"/>
        <v>700</v>
      </c>
      <c r="C5" s="4">
        <f t="shared" si="9"/>
        <v>840</v>
      </c>
      <c r="D5" s="4">
        <f t="shared" si="2"/>
        <v>1008</v>
      </c>
      <c r="E5" s="5">
        <f t="shared" si="3"/>
        <v>7600000</v>
      </c>
      <c r="F5" s="10">
        <f t="shared" si="4"/>
        <v>10857</v>
      </c>
      <c r="G5" s="15">
        <f t="shared" si="5"/>
        <v>9048</v>
      </c>
      <c r="H5" s="10">
        <f t="shared" si="6"/>
        <v>7540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700</v>
      </c>
      <c r="R5" s="2">
        <v>7600000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450</v>
      </c>
      <c r="C6" s="4">
        <f t="shared" si="9"/>
        <v>540</v>
      </c>
      <c r="D6" s="4">
        <f t="shared" si="2"/>
        <v>648</v>
      </c>
      <c r="E6" s="5">
        <f t="shared" si="3"/>
        <v>4500000</v>
      </c>
      <c r="F6" s="10">
        <f t="shared" si="4"/>
        <v>10000</v>
      </c>
      <c r="G6" s="15">
        <f t="shared" si="5"/>
        <v>8333</v>
      </c>
      <c r="H6" s="10">
        <f t="shared" si="6"/>
        <v>6944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450</v>
      </c>
      <c r="R6" s="2">
        <v>4500000</v>
      </c>
      <c r="S6" s="8"/>
      <c r="T6" s="11"/>
    </row>
    <row r="7" spans="1:20" x14ac:dyDescent="0.25">
      <c r="A7" s="4">
        <f t="shared" si="0"/>
        <v>0</v>
      </c>
      <c r="B7" s="4">
        <f t="shared" si="1"/>
        <v>460</v>
      </c>
      <c r="C7" s="4">
        <f t="shared" si="9"/>
        <v>552</v>
      </c>
      <c r="D7" s="4">
        <f t="shared" si="2"/>
        <v>662.4</v>
      </c>
      <c r="E7" s="5">
        <f t="shared" si="3"/>
        <v>4800000</v>
      </c>
      <c r="F7" s="10">
        <f t="shared" si="4"/>
        <v>10435</v>
      </c>
      <c r="G7" s="15">
        <f t="shared" si="5"/>
        <v>8696</v>
      </c>
      <c r="H7" s="10">
        <f t="shared" si="6"/>
        <v>7246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460</v>
      </c>
      <c r="R7" s="2">
        <v>4800000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534</v>
      </c>
      <c r="C8" s="4">
        <f t="shared" si="9"/>
        <v>640.79999999999995</v>
      </c>
      <c r="D8" s="4">
        <f t="shared" si="2"/>
        <v>768.95999999999992</v>
      </c>
      <c r="E8" s="5">
        <f t="shared" si="3"/>
        <v>4870000</v>
      </c>
      <c r="F8" s="10">
        <f t="shared" si="4"/>
        <v>9120</v>
      </c>
      <c r="G8" s="15">
        <f t="shared" si="5"/>
        <v>7600</v>
      </c>
      <c r="H8" s="10">
        <f t="shared" si="6"/>
        <v>6333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534</v>
      </c>
      <c r="R8" s="2">
        <v>4870000</v>
      </c>
      <c r="S8" s="8"/>
      <c r="T8" s="11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>
        <f t="shared" ref="S3:S13" si="11">Q9*1.37</f>
        <v>0</v>
      </c>
      <c r="T9" s="8" t="e">
        <f t="shared" ref="T3:T13" si="12">R9/S9</f>
        <v>#DIV/0!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>
        <f t="shared" si="11"/>
        <v>0</v>
      </c>
      <c r="T10" s="8" t="e">
        <f t="shared" si="12"/>
        <v>#DIV/0!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>
        <f t="shared" si="11"/>
        <v>0</v>
      </c>
      <c r="T11" s="8" t="e">
        <f t="shared" si="12"/>
        <v>#DIV/0!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>
        <f t="shared" si="11"/>
        <v>0</v>
      </c>
      <c r="T12" s="8" t="e">
        <f t="shared" si="12"/>
        <v>#DIV/0!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Q13">
        <f t="shared" si="8"/>
        <v>0</v>
      </c>
      <c r="R13" s="2">
        <v>0</v>
      </c>
      <c r="S13" s="8">
        <f t="shared" si="11"/>
        <v>0</v>
      </c>
      <c r="T13" s="8" t="e">
        <f t="shared" si="12"/>
        <v>#DIV/0!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4:24" x14ac:dyDescent="0.25">
      <c r="G18" t="s">
        <v>16</v>
      </c>
    </row>
    <row r="19" spans="4:24" x14ac:dyDescent="0.25">
      <c r="G19" t="s">
        <v>22</v>
      </c>
      <c r="H19">
        <v>600</v>
      </c>
    </row>
    <row r="20" spans="4:24" x14ac:dyDescent="0.25">
      <c r="G20" t="s">
        <v>23</v>
      </c>
      <c r="H20">
        <v>527</v>
      </c>
      <c r="O20" t="s">
        <v>14</v>
      </c>
      <c r="P20">
        <v>399</v>
      </c>
    </row>
    <row r="21" spans="4:24" x14ac:dyDescent="0.25">
      <c r="G21" t="s">
        <v>15</v>
      </c>
      <c r="H21">
        <v>8100</v>
      </c>
      <c r="O21" t="s">
        <v>17</v>
      </c>
      <c r="P21">
        <v>40</v>
      </c>
    </row>
    <row r="22" spans="4:24" x14ac:dyDescent="0.25">
      <c r="G22" t="s">
        <v>13</v>
      </c>
      <c r="H22">
        <f>H21*H20</f>
        <v>4268700</v>
      </c>
      <c r="P22">
        <f>P21+P20</f>
        <v>439</v>
      </c>
      <c r="Q22">
        <f>P22*1.2</f>
        <v>526.79999999999995</v>
      </c>
      <c r="R22">
        <v>8113</v>
      </c>
    </row>
    <row r="23" spans="4:24" x14ac:dyDescent="0.25">
      <c r="D23" t="s">
        <v>18</v>
      </c>
      <c r="P23">
        <f>H20/P22</f>
        <v>1.2004555808656037</v>
      </c>
      <c r="R23">
        <f>R22*Q22</f>
        <v>4273928.3999999994</v>
      </c>
    </row>
    <row r="24" spans="4:24" x14ac:dyDescent="0.25">
      <c r="D24" t="s">
        <v>19</v>
      </c>
      <c r="G24" t="s">
        <v>21</v>
      </c>
      <c r="P24" s="11"/>
      <c r="Q24" s="11"/>
      <c r="R24" s="13"/>
      <c r="S24" s="11"/>
      <c r="T24" s="11"/>
      <c r="U24" s="11"/>
      <c r="V24" s="11"/>
      <c r="W24" s="11"/>
      <c r="X24" s="11"/>
    </row>
    <row r="25" spans="4:24" x14ac:dyDescent="0.25">
      <c r="D25" t="s">
        <v>20</v>
      </c>
      <c r="G25" t="s">
        <v>24</v>
      </c>
      <c r="P25" s="11"/>
      <c r="Q25" s="14"/>
      <c r="R25" s="14"/>
      <c r="S25" s="14"/>
      <c r="T25" s="14"/>
      <c r="U25" s="14"/>
      <c r="V25" s="11"/>
      <c r="W25" s="11"/>
      <c r="X25" s="11"/>
    </row>
    <row r="26" spans="4:24" x14ac:dyDescent="0.25">
      <c r="P26" s="11"/>
      <c r="Q26" s="11"/>
      <c r="R26" s="11"/>
      <c r="S26" s="11"/>
      <c r="T26" s="11"/>
      <c r="U26" s="11"/>
      <c r="V26" s="11"/>
      <c r="W26" s="11"/>
      <c r="X26" s="11"/>
    </row>
    <row r="27" spans="4:24" x14ac:dyDescent="0.25">
      <c r="P27" s="11"/>
      <c r="Q27" s="11"/>
      <c r="R27" s="11"/>
      <c r="S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S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S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S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S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11"/>
      <c r="T33" s="11"/>
      <c r="U33" s="11"/>
      <c r="V33" s="11"/>
      <c r="W33" s="11"/>
      <c r="X33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E44"/>
  <sheetViews>
    <sheetView topLeftCell="A10" zoomScaleNormal="100" workbookViewId="0">
      <selection activeCell="C3" sqref="C3"/>
    </sheetView>
  </sheetViews>
  <sheetFormatPr defaultRowHeight="15" x14ac:dyDescent="0.25"/>
  <sheetData>
    <row r="3" spans="3:3" x14ac:dyDescent="0.25">
      <c r="C3" s="6"/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3" sqref="A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2023-10-09T04:32:45Z</dcterms:modified>
</cp:coreProperties>
</file>