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42ABC5D-0C21-42B3-82EB-867C3D09C3E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3" sheetId="6" r:id="rId2"/>
    <sheet name="Sheet5" sheetId="11" r:id="rId3"/>
    <sheet name="Sheet2" sheetId="5" r:id="rId4"/>
    <sheet name="Sheet4" sheetId="7" r:id="rId5"/>
    <sheet name="Same" sheetId="8" r:id="rId6"/>
    <sheet name="Sheet6" sheetId="9" r:id="rId7"/>
    <sheet name="Sheet7" sheetId="10" r:id="rId8"/>
    <sheet name="Sheet8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" l="1"/>
  <c r="D29" i="1"/>
  <c r="B29" i="1"/>
  <c r="B20" i="1"/>
  <c r="B8" i="1"/>
  <c r="E14" i="1"/>
  <c r="F16" i="1"/>
  <c r="F15" i="1"/>
  <c r="G15" i="1" s="1"/>
  <c r="H14" i="1"/>
  <c r="H9" i="1"/>
  <c r="F14" i="1"/>
  <c r="I35" i="1" l="1"/>
  <c r="I37" i="1"/>
  <c r="J37" i="1" s="1"/>
  <c r="B10" i="1"/>
  <c r="G38" i="1"/>
  <c r="H38" i="1" s="1"/>
  <c r="D38" i="1"/>
  <c r="G37" i="1"/>
  <c r="J4" i="1" l="1"/>
  <c r="H29" i="1" l="1"/>
  <c r="J5" i="1" l="1"/>
  <c r="H28" i="1"/>
  <c r="H27" i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l="1"/>
  <c r="B19" i="1" l="1"/>
  <c r="B18" i="1"/>
  <c r="B21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<sst xmlns="http://schemas.openxmlformats.org/spreadsheetml/2006/main" count="31" uniqueCount="29">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</sst>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5" fontId="7" fillId="0" borderId="0" xfId="0" applyNumberFormat="1" applyFont="1"/>
    <xf numFmtId="164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114300</xdr:rowOff>
    </xdr:from>
    <xdr:to>
      <xdr:col>22</xdr:col>
      <xdr:colOff>459129</xdr:colOff>
      <xdr:row>43</xdr:row>
      <xdr:rowOff>124970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28A966-8BBF-4079-A906-757254573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13822704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516294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36E67-0C28-4A83-A6B7-DE3EA333D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27494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46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89151E-30CA-46AB-93C1-754B1CFA8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44</xdr:row>
      <xdr:rowOff>153591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17CA9C-E4CC-4C1B-8C4F-0E5F317FD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535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163309</xdr:colOff>
      <xdr:row>40</xdr:row>
      <xdr:rowOff>143958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0E8554-2192-4ED0-8E6E-FFF1F4F2F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16909" cy="7763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7" zoomScaleNormal="100" workbookViewId="0">
      <selection activeCell="C38" sqref="C38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51"/>
      <c r="C2" s="53"/>
      <c r="D2" s="54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6500</v>
      </c>
      <c r="C3" s="55"/>
      <c r="D3" s="56"/>
      <c r="E3" s="14"/>
      <c r="F3">
        <v>2006</v>
      </c>
      <c r="G3" s="6">
        <v>2023</v>
      </c>
      <c r="H3" s="7">
        <f>G3-F3</f>
        <v>17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2500</v>
      </c>
      <c r="C4" s="55"/>
      <c r="D4" s="56"/>
      <c r="E4" s="14"/>
      <c r="F4" s="52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4000</v>
      </c>
      <c r="C5" s="57"/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2500</v>
      </c>
      <c r="C6" s="58"/>
      <c r="E6" s="14"/>
      <c r="F6" s="14"/>
      <c r="G6" s="14">
        <v>555</v>
      </c>
      <c r="H6" s="31"/>
      <c r="I6" s="43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17</v>
      </c>
      <c r="C7" s="59"/>
      <c r="D7" s="14"/>
      <c r="E7" s="14"/>
      <c r="F7" s="14"/>
      <c r="G7" s="14">
        <v>4000</v>
      </c>
      <c r="H7" s="22"/>
      <c r="I7" s="43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43</v>
      </c>
      <c r="C8" s="59"/>
      <c r="D8" s="14"/>
      <c r="F8" s="14"/>
      <c r="G8" s="40">
        <f>G7*G6</f>
        <v>2220000</v>
      </c>
      <c r="H8" s="45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9"/>
      <c r="F9" s="26"/>
      <c r="G9" s="34"/>
      <c r="H9" s="44">
        <f>G9/555</f>
        <v>0</v>
      </c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25.5</v>
      </c>
      <c r="C10" s="59"/>
      <c r="E10" s="67"/>
      <c r="F10" s="14"/>
      <c r="G10" s="34"/>
      <c r="H10" s="44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0.255</v>
      </c>
      <c r="C11" s="60"/>
      <c r="D11" s="61"/>
      <c r="E11" s="62"/>
      <c r="F11" s="14"/>
      <c r="G11" s="34"/>
      <c r="H11" s="46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637.5</v>
      </c>
      <c r="C12" s="55"/>
      <c r="E12" s="63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38">
        <f>B6-B12</f>
        <v>1862.5</v>
      </c>
      <c r="C13" s="55"/>
      <c r="D13" s="64"/>
      <c r="E13" s="63"/>
      <c r="F13" s="14" t="s">
        <v>24</v>
      </c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4000</v>
      </c>
      <c r="C14" s="55"/>
      <c r="D14" s="56"/>
      <c r="E14" s="14">
        <f>F6/F14</f>
        <v>0</v>
      </c>
      <c r="F14" s="17">
        <f>14+139+120+27+4+10+19+71</f>
        <v>404</v>
      </c>
      <c r="G14">
        <v>8000</v>
      </c>
      <c r="H14" s="26">
        <f>G14*F14</f>
        <v>3232000</v>
      </c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5862.5</v>
      </c>
      <c r="C15" s="55"/>
      <c r="D15" s="56"/>
      <c r="E15" s="14"/>
      <c r="F15" s="17">
        <f>F14*1.2</f>
        <v>484.79999999999995</v>
      </c>
      <c r="G15" s="27">
        <f>F15*E15</f>
        <v>0</v>
      </c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7" t="s">
        <v>26</v>
      </c>
      <c r="B16" s="49">
        <v>555</v>
      </c>
      <c r="C16" s="59"/>
      <c r="E16" s="14"/>
      <c r="F16" s="26">
        <f>F15*1.2</f>
        <v>581.75999999999988</v>
      </c>
      <c r="G16" s="28"/>
      <c r="H16" s="13"/>
      <c r="I16" s="12"/>
      <c r="L16" s="4"/>
      <c r="N16" s="10"/>
      <c r="O16" s="5"/>
    </row>
    <row r="17" spans="1:15" ht="16.5" x14ac:dyDescent="0.3">
      <c r="A17" s="47" t="s">
        <v>11</v>
      </c>
      <c r="B17" s="48">
        <f>B16*B15</f>
        <v>3253687.5</v>
      </c>
      <c r="C17" s="65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7" t="s">
        <v>27</v>
      </c>
      <c r="B18" s="48">
        <f>B17*0.9</f>
        <v>2928318.75</v>
      </c>
      <c r="C18" s="65"/>
      <c r="E18" s="14"/>
      <c r="F18" s="26"/>
      <c r="G18" s="26"/>
      <c r="H18" s="13"/>
      <c r="I18" s="12"/>
      <c r="N18" s="13"/>
      <c r="O18" s="14"/>
    </row>
    <row r="19" spans="1:15" ht="16.5" x14ac:dyDescent="0.3">
      <c r="A19" s="47" t="s">
        <v>28</v>
      </c>
      <c r="B19" s="48">
        <f>B17*0.8</f>
        <v>2602950</v>
      </c>
      <c r="C19" s="65"/>
      <c r="E19" s="14"/>
      <c r="F19" s="26"/>
      <c r="G19" s="26"/>
      <c r="H19" s="13"/>
      <c r="I19" s="12"/>
      <c r="N19" s="13"/>
      <c r="O19" s="14"/>
    </row>
    <row r="20" spans="1:15" ht="16.5" x14ac:dyDescent="0.3">
      <c r="A20" s="47" t="s">
        <v>12</v>
      </c>
      <c r="B20" s="48">
        <f>555*B4</f>
        <v>1387500</v>
      </c>
      <c r="C20" s="65"/>
      <c r="D20" s="56"/>
      <c r="E20" s="14"/>
      <c r="F20" s="14"/>
      <c r="G20" s="14"/>
      <c r="I20" s="5"/>
    </row>
    <row r="21" spans="1:15" ht="16.5" x14ac:dyDescent="0.3">
      <c r="A21" s="41" t="s">
        <v>16</v>
      </c>
      <c r="B21" s="42">
        <f>B17*0.025/12</f>
        <v>6778.515625</v>
      </c>
      <c r="C21" s="65"/>
      <c r="D21" s="66"/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550</v>
      </c>
      <c r="D27" s="20"/>
      <c r="E27" s="20"/>
      <c r="F27" s="20">
        <v>4200000</v>
      </c>
      <c r="G27" s="22">
        <f t="shared" ref="G27:G33" si="0">F27/C27</f>
        <v>7636.363636363636</v>
      </c>
      <c r="H27" s="22" t="e">
        <f>F27/D27</f>
        <v>#DIV/0!</v>
      </c>
      <c r="I27" s="22" t="e">
        <f t="shared" ref="I27:I33" si="1">F27/B27</f>
        <v>#DIV/0!</v>
      </c>
      <c r="J27" s="20"/>
      <c r="K27" s="29"/>
    </row>
    <row r="28" spans="1:15" ht="17.25" x14ac:dyDescent="0.3">
      <c r="B28" s="21"/>
      <c r="C28" s="21">
        <v>398</v>
      </c>
      <c r="D28" s="20">
        <v>553</v>
      </c>
      <c r="E28" s="20"/>
      <c r="F28" s="20">
        <v>2900000</v>
      </c>
      <c r="G28" s="22">
        <f t="shared" si="0"/>
        <v>7286.43216080402</v>
      </c>
      <c r="H28" s="22">
        <f>F28/D28</f>
        <v>5244.1229656419528</v>
      </c>
      <c r="I28" s="22" t="e">
        <f t="shared" si="1"/>
        <v>#DIV/0!</v>
      </c>
      <c r="J28" s="20"/>
      <c r="K28" s="29"/>
    </row>
    <row r="29" spans="1:15" x14ac:dyDescent="0.25">
      <c r="B29" s="21">
        <f>C29*1.35</f>
        <v>540</v>
      </c>
      <c r="C29" s="21">
        <v>400</v>
      </c>
      <c r="D29" s="20">
        <f>C29*1.2</f>
        <v>480</v>
      </c>
      <c r="E29" s="20"/>
      <c r="F29" s="22">
        <v>3300000</v>
      </c>
      <c r="G29" s="22">
        <f t="shared" si="0"/>
        <v>8250</v>
      </c>
      <c r="H29" s="22">
        <f>F29/D29</f>
        <v>6875</v>
      </c>
      <c r="I29" s="22">
        <f t="shared" si="1"/>
        <v>6111.1111111111113</v>
      </c>
      <c r="J29" s="20"/>
    </row>
    <row r="30" spans="1:15" x14ac:dyDescent="0.25">
      <c r="B30" s="21"/>
      <c r="C30" s="21"/>
      <c r="D30" s="20">
        <v>520</v>
      </c>
      <c r="E30" s="20"/>
      <c r="F30" s="22">
        <v>3500000</v>
      </c>
      <c r="G30" s="22" t="e">
        <f t="shared" si="0"/>
        <v>#DIV/0!</v>
      </c>
      <c r="H30" s="22">
        <f t="shared" ref="H30:H33" si="2">F30/D30</f>
        <v>6730.7692307692305</v>
      </c>
      <c r="I30" s="22" t="e">
        <f t="shared" si="1"/>
        <v>#DIV/0!</v>
      </c>
      <c r="J30" s="20"/>
    </row>
    <row r="31" spans="1:15" x14ac:dyDescent="0.25">
      <c r="C31" s="21"/>
      <c r="D31" s="35"/>
      <c r="F31" s="36"/>
      <c r="G31" s="36" t="e">
        <f t="shared" si="0"/>
        <v>#DIV/0!</v>
      </c>
      <c r="H31" s="22" t="e">
        <f t="shared" si="2"/>
        <v>#DIV/0!</v>
      </c>
      <c r="I31" s="36" t="e">
        <f t="shared" si="1"/>
        <v>#DIV/0!</v>
      </c>
      <c r="J31" s="20"/>
    </row>
    <row r="32" spans="1:15" x14ac:dyDescent="0.25">
      <c r="D32" s="35"/>
      <c r="F32" s="36"/>
      <c r="G32" s="36" t="e">
        <f t="shared" si="0"/>
        <v>#DIV/0!</v>
      </c>
      <c r="H32" s="36" t="e">
        <f t="shared" si="2"/>
        <v>#DIV/0!</v>
      </c>
      <c r="I32" s="36" t="e">
        <f t="shared" si="1"/>
        <v>#DIV/0!</v>
      </c>
      <c r="J32" s="20"/>
    </row>
    <row r="33" spans="1:10" x14ac:dyDescent="0.25">
      <c r="F33" s="35"/>
      <c r="G33" s="36" t="e">
        <f t="shared" si="0"/>
        <v>#DIV/0!</v>
      </c>
      <c r="H33" s="36" t="e">
        <f t="shared" si="2"/>
        <v>#DIV/0!</v>
      </c>
      <c r="I33" s="36" t="e">
        <f t="shared" si="1"/>
        <v>#DIV/0!</v>
      </c>
      <c r="J33" s="20"/>
    </row>
    <row r="34" spans="1:10" x14ac:dyDescent="0.25">
      <c r="B34" s="18" t="s">
        <v>22</v>
      </c>
    </row>
    <row r="35" spans="1:10" x14ac:dyDescent="0.25">
      <c r="B35" s="18">
        <v>540</v>
      </c>
      <c r="C35" s="18">
        <v>2925000</v>
      </c>
      <c r="D35" s="50">
        <f>C35/B35</f>
        <v>5416.666666666667</v>
      </c>
      <c r="E35">
        <v>204800</v>
      </c>
      <c r="F35">
        <v>30000</v>
      </c>
      <c r="G35">
        <f>F35+E35+C35</f>
        <v>3159800</v>
      </c>
      <c r="H35">
        <f>G35/B35</f>
        <v>5851.4814814814818</v>
      </c>
      <c r="I35" s="14">
        <f>A35/B35</f>
        <v>0</v>
      </c>
      <c r="J35" s="14"/>
    </row>
    <row r="36" spans="1:10" x14ac:dyDescent="0.25">
      <c r="D36" s="50" t="e">
        <f>C36/B36</f>
        <v>#DIV/0!</v>
      </c>
      <c r="E36">
        <v>2450000</v>
      </c>
      <c r="F36">
        <v>30000</v>
      </c>
      <c r="G36">
        <f>F36+E36+C36</f>
        <v>2480000</v>
      </c>
      <c r="H36" t="e">
        <f>G36/B36</f>
        <v>#DIV/0!</v>
      </c>
      <c r="I36" s="14"/>
    </row>
    <row r="37" spans="1:10" x14ac:dyDescent="0.25">
      <c r="D37" s="50" t="e">
        <f>C37/B37</f>
        <v>#DIV/0!</v>
      </c>
      <c r="E37">
        <v>348250</v>
      </c>
      <c r="F37">
        <v>30000</v>
      </c>
      <c r="G37">
        <f>F37+E37+C37</f>
        <v>378250</v>
      </c>
      <c r="H37" t="e">
        <f>G37/B37</f>
        <v>#DIV/0!</v>
      </c>
      <c r="I37">
        <f>B37/1.2</f>
        <v>0</v>
      </c>
      <c r="J37" t="e">
        <f>C37/I37</f>
        <v>#DIV/0!</v>
      </c>
    </row>
    <row r="38" spans="1:10" ht="15.75" x14ac:dyDescent="0.25">
      <c r="A38" s="16"/>
      <c r="D38" s="50" t="e">
        <f>C38/B38</f>
        <v>#DIV/0!</v>
      </c>
      <c r="E38">
        <v>280000</v>
      </c>
      <c r="F38">
        <v>30000</v>
      </c>
      <c r="G38">
        <f>F38+E38+C38</f>
        <v>310000</v>
      </c>
      <c r="H38" t="e">
        <f>G38/B38</f>
        <v>#DIV/0!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7" workbookViewId="0">
      <selection activeCell="I45" sqref="I45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Sheet3</vt:lpstr>
      <vt:lpstr>Sheet5</vt:lpstr>
      <vt:lpstr>Sheet2</vt:lpstr>
      <vt:lpstr>Sheet4</vt:lpstr>
      <vt:lpstr>Same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2023-10-11T09:40:11Z</dcterms:modified>
</cp:coreProperties>
</file>