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Vandana Ravindra Chaudhari\"/>
    </mc:Choice>
  </mc:AlternateContent>
  <xr:revisionPtr revIDLastSave="0" documentId="13_ncr:1_{F23F9AFF-E724-498F-9B34-B1DDC4CE4BD5}" xr6:coauthVersionLast="36" xr6:coauthVersionMax="36" xr10:uidLastSave="{00000000-0000-0000-0000-000000000000}"/>
  <bookViews>
    <workbookView xWindow="0" yWindow="0" windowWidth="14010" windowHeight="1207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J20" i="4" l="1"/>
  <c r="J21" i="4" s="1"/>
  <c r="I37" i="4"/>
  <c r="S49" i="4" l="1"/>
  <c r="S48" i="4"/>
  <c r="S46" i="4" l="1"/>
  <c r="S44" i="4"/>
  <c r="S32" i="4"/>
  <c r="S31" i="4"/>
  <c r="S39" i="4"/>
  <c r="S35" i="4"/>
  <c r="S37" i="4"/>
  <c r="S38" i="4"/>
  <c r="S40" i="4"/>
  <c r="S41" i="4"/>
  <c r="S42" i="4"/>
  <c r="S43" i="4"/>
  <c r="S45" i="4"/>
  <c r="S20" i="4"/>
  <c r="S21" i="4"/>
  <c r="S22" i="4"/>
  <c r="S23" i="4"/>
  <c r="S24" i="4"/>
  <c r="S25" i="4"/>
  <c r="S26" i="4"/>
  <c r="S27" i="4"/>
  <c r="S28" i="4"/>
  <c r="S29" i="4"/>
  <c r="S30" i="4"/>
  <c r="S33" i="4"/>
  <c r="S34" i="4"/>
  <c r="S19" i="4"/>
  <c r="I21" i="4"/>
  <c r="J22" i="4" s="1"/>
  <c r="J23" i="4" l="1"/>
  <c r="J24" i="4"/>
  <c r="S36" i="4"/>
  <c r="P12" i="4"/>
  <c r="Q12" i="4" s="1"/>
  <c r="P11" i="4"/>
  <c r="Q11" i="4" s="1"/>
  <c r="P10" i="4"/>
  <c r="Q10" i="4" s="1"/>
  <c r="P9" i="4"/>
  <c r="Q9" i="4" s="1"/>
  <c r="P8" i="4"/>
  <c r="Q8" i="4" s="1"/>
  <c r="P7" i="4"/>
  <c r="Q7" i="4" s="1"/>
  <c r="P6" i="4"/>
  <c r="P5" i="4"/>
  <c r="P4" i="4"/>
  <c r="P3" i="4"/>
  <c r="P2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<sst xmlns="http://schemas.openxmlformats.org/spreadsheetml/2006/main" count="44" uniqueCount="39">
  <si>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</si>
  <si>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</si>
  <si>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</si>
  <si>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</si>
  <si>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</si>
  <si>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</si>
  <si>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</si>
  <si>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</si>
  <si>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</si>
  <si>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</si>
  <si>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</si>
  <si>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</si>
  <si>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</si>
  <si>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ca</t>
  </si>
  <si>
    <t>agreemen t- 31.05.2013 - 7.50 cr</t>
  </si>
  <si>
    <t>fmv</t>
  </si>
  <si>
    <t>ls - 9 to 12 cr</t>
  </si>
  <si>
    <t>mca</t>
  </si>
  <si>
    <t>DB</t>
  </si>
  <si>
    <t>bal</t>
  </si>
  <si>
    <t>oc - 2013</t>
  </si>
  <si>
    <t>TOTAL</t>
  </si>
  <si>
    <t>el castillo</t>
  </si>
  <si>
    <t>floor</t>
  </si>
  <si>
    <t>f. no. 201, 2nd floor, el callisto, secto r6, nerul</t>
  </si>
  <si>
    <t>Raesh Ghadi - Minimum 14 cr. LS 14 to 15 cr</t>
  </si>
  <si>
    <t>NPA Case</t>
  </si>
  <si>
    <t>22&amp;23</t>
  </si>
  <si>
    <t>19.07.22</t>
  </si>
  <si>
    <t>16&amp;17</t>
  </si>
  <si>
    <t>29.07.22</t>
  </si>
  <si>
    <t>2200 sqft for 10 cr</t>
  </si>
  <si>
    <t>35000/- to 40,000 on ca</t>
  </si>
  <si>
    <t>Carpet</t>
  </si>
  <si>
    <t>Terrace</t>
  </si>
  <si>
    <t>FMV</t>
  </si>
  <si>
    <t>RV</t>
  </si>
  <si>
    <t>DSV</t>
  </si>
  <si>
    <t>Dep.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</si>
</sst>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0" fontId="0" fillId="0" borderId="0" xfId="0" applyFont="1"/>
    <xf numFmtId="0" fontId="0" fillId="2" borderId="0" xfId="0" applyFont="1" applyFill="1"/>
    <xf numFmtId="0" fontId="4" fillId="2" borderId="0" xfId="0" applyFont="1" applyFill="1"/>
    <xf numFmtId="0" fontId="3" fillId="0" borderId="0" xfId="0" applyFont="1"/>
    <xf numFmtId="0" fontId="0" fillId="2" borderId="0" xfId="0" applyFont="1" applyFill="1" applyAlignment="1">
      <alignment horizontal="right" vertical="center"/>
    </xf>
    <xf numFmtId="43" fontId="0" fillId="0" borderId="0" xfId="1" applyFont="1"/>
    <xf numFmtId="43" fontId="2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AAFD597-9282-42D1-9DDF-988AD9ED87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607314</xdr:colOff>
      <xdr:row>59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B249C5-8C11-4F27-B489-AC665C7CAD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90C954-6552-4712-91B9-A6CA2232A4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06494D-8057-432C-9B48-9958E9B8E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6B0EC10-1A4C-40A2-953F-7D99EBBC4F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9"/>
  <sheetViews>
    <sheetView tabSelected="1" topLeftCell="E7" zoomScale="160" zoomScaleNormal="160" workbookViewId="0">
      <selection activeCell="R17" sqref="R1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7.140625" customWidth="1"/>
    <col min="10" max="10" width="17.570312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1.140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  <c r="T1" s="1" t="s">
        <v>23</v>
      </c>
    </row>
    <row r="2" spans="1:20" x14ac:dyDescent="0.25">
      <c r="A2" s="4">
        <f t="shared" ref="A2:A15" si="0">N2</f>
        <v>0</v>
      </c>
      <c r="B2" s="4">
        <f t="shared" ref="B2:B15" si="1">Q2</f>
        <v>3000</v>
      </c>
      <c r="C2" s="4">
        <f>B2*1.2</f>
        <v>3600</v>
      </c>
      <c r="D2" s="4">
        <f t="shared" ref="D2:D13" si="2">C2*1.2</f>
        <v>4320</v>
      </c>
      <c r="E2" s="5">
        <f t="shared" ref="E2:E13" si="3">R2</f>
        <v>165000000</v>
      </c>
      <c r="F2" s="14">
        <f t="shared" ref="F2:F13" si="4">ROUND((E2/B2),0)</f>
        <v>55000</v>
      </c>
      <c r="G2" s="10">
        <f t="shared" ref="G2:G13" si="5">ROUND((E2/C2),0)</f>
        <v>45833</v>
      </c>
      <c r="H2" s="10">
        <f t="shared" ref="H2:H13" si="6">ROUND((E2/D2),0)</f>
        <v>38194</v>
      </c>
      <c r="I2" s="4" t="e">
        <f>#REF!</f>
        <v>#REF!</v>
      </c>
      <c r="J2" s="4" t="str">
        <f t="shared" ref="J2:J13" si="7">S2</f>
        <v>el castillo</v>
      </c>
      <c r="O2">
        <v>0</v>
      </c>
      <c r="P2">
        <f t="shared" ref="P2:P12" si="8">O2/1.2</f>
        <v>0</v>
      </c>
      <c r="Q2">
        <v>3000</v>
      </c>
      <c r="R2" s="2">
        <v>165000000</v>
      </c>
      <c r="S2" s="8" t="s">
        <v>22</v>
      </c>
      <c r="T2" s="8">
        <v>4</v>
      </c>
    </row>
    <row r="3" spans="1:20" x14ac:dyDescent="0.25">
      <c r="A3" s="4">
        <f t="shared" si="0"/>
        <v>0</v>
      </c>
      <c r="B3" s="4">
        <f t="shared" si="1"/>
        <v>4000</v>
      </c>
      <c r="C3" s="4">
        <f t="shared" ref="C3:C15" si="9">B3*1.2</f>
        <v>4800</v>
      </c>
      <c r="D3" s="4">
        <f t="shared" si="2"/>
        <v>5760</v>
      </c>
      <c r="E3" s="5">
        <f t="shared" si="3"/>
        <v>160000000</v>
      </c>
      <c r="F3" s="14">
        <f t="shared" si="4"/>
        <v>40000</v>
      </c>
      <c r="G3" s="10">
        <f t="shared" si="5"/>
        <v>33333</v>
      </c>
      <c r="H3" s="10">
        <f t="shared" si="6"/>
        <v>27778</v>
      </c>
      <c r="I3" s="4" t="e">
        <f>#REF!</f>
        <v>#REF!</v>
      </c>
      <c r="J3" s="4" t="str">
        <f t="shared" si="7"/>
        <v>el castillo</v>
      </c>
      <c r="O3">
        <v>0</v>
      </c>
      <c r="P3">
        <f t="shared" si="8"/>
        <v>0</v>
      </c>
      <c r="Q3">
        <v>4000</v>
      </c>
      <c r="R3" s="2">
        <v>160000000</v>
      </c>
      <c r="S3" s="8" t="s">
        <v>22</v>
      </c>
      <c r="T3" s="8">
        <v>8</v>
      </c>
    </row>
    <row r="4" spans="1:20" x14ac:dyDescent="0.25">
      <c r="A4" s="4">
        <f t="shared" si="0"/>
        <v>0</v>
      </c>
      <c r="B4" s="4">
        <f t="shared" si="1"/>
        <v>2500</v>
      </c>
      <c r="C4" s="4">
        <f t="shared" si="9"/>
        <v>3000</v>
      </c>
      <c r="D4" s="4">
        <f t="shared" si="2"/>
        <v>3600</v>
      </c>
      <c r="E4" s="5">
        <f t="shared" si="3"/>
        <v>240000000</v>
      </c>
      <c r="F4" s="14">
        <f t="shared" si="4"/>
        <v>96000</v>
      </c>
      <c r="G4" s="10">
        <f t="shared" si="5"/>
        <v>80000</v>
      </c>
      <c r="H4" s="10">
        <f t="shared" si="6"/>
        <v>66667</v>
      </c>
      <c r="I4" s="4" t="e">
        <f>#REF!</f>
        <v>#REF!</v>
      </c>
      <c r="J4" s="4" t="str">
        <f t="shared" si="7"/>
        <v>el castillo</v>
      </c>
      <c r="O4">
        <v>0</v>
      </c>
      <c r="P4">
        <f t="shared" si="8"/>
        <v>0</v>
      </c>
      <c r="Q4">
        <v>2500</v>
      </c>
      <c r="R4" s="2">
        <v>240000000</v>
      </c>
      <c r="S4" s="8" t="s">
        <v>22</v>
      </c>
      <c r="T4" s="8">
        <v>27</v>
      </c>
    </row>
    <row r="5" spans="1:20" x14ac:dyDescent="0.25">
      <c r="A5" s="4">
        <f t="shared" si="0"/>
        <v>0</v>
      </c>
      <c r="B5" s="4">
        <f t="shared" si="1"/>
        <v>5291.57</v>
      </c>
      <c r="C5" s="4">
        <f t="shared" si="9"/>
        <v>6349.8839999999991</v>
      </c>
      <c r="D5" s="4">
        <f t="shared" si="2"/>
        <v>7619.8607999999986</v>
      </c>
      <c r="E5" s="5">
        <f t="shared" si="3"/>
        <v>122000000</v>
      </c>
      <c r="F5" s="14">
        <f t="shared" si="4"/>
        <v>23056</v>
      </c>
      <c r="G5" s="10">
        <f t="shared" si="5"/>
        <v>19213</v>
      </c>
      <c r="H5" s="10">
        <f t="shared" si="6"/>
        <v>16011</v>
      </c>
      <c r="I5" s="4" t="e">
        <f>#REF!</f>
        <v>#REF!</v>
      </c>
      <c r="J5" s="4" t="str">
        <f t="shared" si="7"/>
        <v>22&amp;23</v>
      </c>
      <c r="O5">
        <v>0</v>
      </c>
      <c r="P5">
        <f t="shared" si="8"/>
        <v>0</v>
      </c>
      <c r="Q5">
        <v>5291.57</v>
      </c>
      <c r="R5" s="2">
        <v>122000000</v>
      </c>
      <c r="S5" s="8" t="s">
        <v>27</v>
      </c>
      <c r="T5" s="8" t="s">
        <v>28</v>
      </c>
    </row>
    <row r="6" spans="1:20" x14ac:dyDescent="0.25">
      <c r="A6" s="4">
        <f t="shared" si="0"/>
        <v>0</v>
      </c>
      <c r="B6" s="4">
        <f t="shared" si="1"/>
        <v>5291.57</v>
      </c>
      <c r="C6" s="4">
        <f t="shared" si="9"/>
        <v>6349.8839999999991</v>
      </c>
      <c r="D6" s="4">
        <f t="shared" si="2"/>
        <v>7619.8607999999986</v>
      </c>
      <c r="E6" s="5">
        <f t="shared" si="3"/>
        <v>111100000</v>
      </c>
      <c r="F6" s="14">
        <f t="shared" si="4"/>
        <v>20996</v>
      </c>
      <c r="G6" s="10">
        <f t="shared" si="5"/>
        <v>17496</v>
      </c>
      <c r="H6" s="10">
        <f t="shared" si="6"/>
        <v>14580</v>
      </c>
      <c r="I6" s="4" t="e">
        <f>#REF!</f>
        <v>#REF!</v>
      </c>
      <c r="J6" s="4" t="str">
        <f t="shared" si="7"/>
        <v>16&amp;17</v>
      </c>
      <c r="O6">
        <v>0</v>
      </c>
      <c r="P6">
        <f t="shared" si="8"/>
        <v>0</v>
      </c>
      <c r="Q6">
        <v>5291.57</v>
      </c>
      <c r="R6" s="2">
        <v>111100000</v>
      </c>
      <c r="S6" s="8" t="s">
        <v>29</v>
      </c>
      <c r="T6" s="8" t="s">
        <v>30</v>
      </c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ref="Q7:Q12" si="10">P7/1.2</f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4" t="e">
        <f t="shared" si="4"/>
        <v>#DIV/0!</v>
      </c>
      <c r="G8" s="14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4" t="e">
        <f t="shared" si="4"/>
        <v>#DIV/0!</v>
      </c>
      <c r="G11" s="14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H17" t="s">
        <v>24</v>
      </c>
    </row>
    <row r="18" spans="7:24" x14ac:dyDescent="0.25">
      <c r="I18" s="6" t="s">
        <v>33</v>
      </c>
      <c r="J18" s="6" t="s">
        <v>34</v>
      </c>
      <c r="Q18" t="s">
        <v>17</v>
      </c>
    </row>
    <row r="19" spans="7:24" x14ac:dyDescent="0.25">
      <c r="H19" t="s">
        <v>13</v>
      </c>
      <c r="I19" s="20">
        <v>3315</v>
      </c>
      <c r="J19" s="20">
        <v>1781</v>
      </c>
      <c r="Q19">
        <v>9.1300000000000008</v>
      </c>
      <c r="R19">
        <v>5.98</v>
      </c>
      <c r="S19">
        <f>R19*Q19</f>
        <v>54.597400000000007</v>
      </c>
    </row>
    <row r="20" spans="7:24" x14ac:dyDescent="0.25">
      <c r="H20" t="s">
        <v>38</v>
      </c>
      <c r="I20" s="20">
        <v>35050</v>
      </c>
      <c r="J20" s="20">
        <f>I20*40%</f>
        <v>14020</v>
      </c>
      <c r="Q20">
        <v>23.82</v>
      </c>
      <c r="R20">
        <v>36.11</v>
      </c>
      <c r="S20">
        <f t="shared" ref="S20:S45" si="21">R20*Q20</f>
        <v>860.14020000000005</v>
      </c>
    </row>
    <row r="21" spans="7:24" x14ac:dyDescent="0.25">
      <c r="H21" t="s">
        <v>15</v>
      </c>
      <c r="I21" s="21">
        <f>I20*I19</f>
        <v>116190750</v>
      </c>
      <c r="J21" s="21">
        <f>J20*J19</f>
        <v>24969620</v>
      </c>
      <c r="Q21">
        <v>8.2100000000000009</v>
      </c>
      <c r="R21">
        <v>18.93</v>
      </c>
      <c r="S21">
        <f t="shared" si="21"/>
        <v>155.4153</v>
      </c>
    </row>
    <row r="22" spans="7:24" x14ac:dyDescent="0.25">
      <c r="G22" s="6"/>
      <c r="H22" s="6"/>
      <c r="I22" s="6" t="s">
        <v>35</v>
      </c>
      <c r="J22" s="21">
        <f>J21+I21</f>
        <v>141160370</v>
      </c>
      <c r="Q22">
        <v>8.31</v>
      </c>
      <c r="R22">
        <v>18.95</v>
      </c>
      <c r="S22">
        <f t="shared" si="21"/>
        <v>157.47450000000001</v>
      </c>
    </row>
    <row r="23" spans="7:24" x14ac:dyDescent="0.25">
      <c r="I23" s="6" t="s">
        <v>36</v>
      </c>
      <c r="J23" s="21">
        <f>J22*85%</f>
        <v>119986314.5</v>
      </c>
      <c r="Q23">
        <v>13.07</v>
      </c>
      <c r="R23">
        <v>5.81</v>
      </c>
      <c r="S23">
        <f t="shared" si="21"/>
        <v>75.936700000000002</v>
      </c>
    </row>
    <row r="24" spans="7:24" x14ac:dyDescent="0.25">
      <c r="I24" s="6" t="s">
        <v>37</v>
      </c>
      <c r="J24" s="21">
        <f>J22*70%</f>
        <v>98812259</v>
      </c>
      <c r="P24" s="11"/>
      <c r="Q24" s="16">
        <v>13.16</v>
      </c>
      <c r="R24" s="17">
        <v>5.82</v>
      </c>
      <c r="S24">
        <f t="shared" si="21"/>
        <v>76.591200000000001</v>
      </c>
      <c r="T24" s="11"/>
      <c r="U24" s="11"/>
      <c r="V24" s="11"/>
      <c r="W24" s="11"/>
      <c r="X24" s="11"/>
    </row>
    <row r="25" spans="7:24" x14ac:dyDescent="0.25">
      <c r="P25" s="11"/>
      <c r="Q25" s="19">
        <v>17.53</v>
      </c>
      <c r="R25" s="19">
        <v>14.96</v>
      </c>
      <c r="S25">
        <f t="shared" si="21"/>
        <v>262.24880000000002</v>
      </c>
      <c r="T25" s="13"/>
      <c r="U25" s="13"/>
      <c r="V25" s="11"/>
      <c r="W25" s="11"/>
      <c r="X25" s="11"/>
    </row>
    <row r="26" spans="7:24" x14ac:dyDescent="0.25">
      <c r="H26" s="18" t="s">
        <v>26</v>
      </c>
      <c r="P26" s="11"/>
      <c r="Q26" s="11">
        <v>14.85</v>
      </c>
      <c r="R26" s="11">
        <v>18.22</v>
      </c>
      <c r="S26">
        <f t="shared" si="21"/>
        <v>270.56699999999995</v>
      </c>
      <c r="T26" s="11"/>
      <c r="U26" s="11"/>
      <c r="V26" s="11"/>
      <c r="W26" s="11"/>
      <c r="X26" s="11"/>
    </row>
    <row r="27" spans="7:24" x14ac:dyDescent="0.25">
      <c r="H27" t="s">
        <v>14</v>
      </c>
      <c r="P27" s="11"/>
      <c r="Q27" s="11">
        <v>16.05</v>
      </c>
      <c r="R27" s="11">
        <v>22.85</v>
      </c>
      <c r="S27">
        <f t="shared" si="21"/>
        <v>366.74250000000006</v>
      </c>
      <c r="T27" s="11"/>
      <c r="U27" s="11"/>
      <c r="V27" s="11"/>
      <c r="W27" s="11"/>
      <c r="X27" s="11"/>
    </row>
    <row r="28" spans="7:24" x14ac:dyDescent="0.25">
      <c r="H28" t="s">
        <v>16</v>
      </c>
      <c r="P28" s="11"/>
      <c r="Q28" s="11">
        <v>24.79</v>
      </c>
      <c r="R28" s="16">
        <v>15.85</v>
      </c>
      <c r="S28">
        <f t="shared" si="21"/>
        <v>392.92149999999998</v>
      </c>
      <c r="T28" s="12"/>
      <c r="U28" s="12"/>
      <c r="V28" s="11"/>
      <c r="W28" s="11"/>
      <c r="X28" s="11"/>
    </row>
    <row r="29" spans="7:24" x14ac:dyDescent="0.25">
      <c r="H29" t="s">
        <v>20</v>
      </c>
      <c r="P29" s="11"/>
      <c r="Q29" s="11">
        <v>4.8499999999999996</v>
      </c>
      <c r="R29" s="11">
        <v>7.01</v>
      </c>
      <c r="S29">
        <f t="shared" si="21"/>
        <v>33.9985</v>
      </c>
      <c r="T29" s="11"/>
      <c r="U29" s="11"/>
      <c r="V29" s="11"/>
      <c r="W29" s="11"/>
      <c r="X29" s="11"/>
    </row>
    <row r="30" spans="7:24" x14ac:dyDescent="0.25">
      <c r="H30" t="s">
        <v>25</v>
      </c>
      <c r="P30" s="11"/>
      <c r="Q30" s="11">
        <v>11.01</v>
      </c>
      <c r="R30" s="11">
        <v>8.9700000000000006</v>
      </c>
      <c r="S30">
        <f t="shared" si="21"/>
        <v>98.759700000000009</v>
      </c>
      <c r="T30" s="11"/>
      <c r="U30" s="11"/>
      <c r="V30" s="11"/>
      <c r="W30" s="11"/>
      <c r="X30" s="11"/>
    </row>
    <row r="31" spans="7:24" x14ac:dyDescent="0.25">
      <c r="H31" t="s">
        <v>31</v>
      </c>
      <c r="P31" s="11"/>
      <c r="Q31" s="11">
        <v>11.87</v>
      </c>
      <c r="R31" s="11">
        <v>12.02</v>
      </c>
      <c r="S31">
        <f t="shared" si="21"/>
        <v>142.67739999999998</v>
      </c>
      <c r="T31" s="11"/>
      <c r="U31" s="11"/>
      <c r="V31" s="11"/>
      <c r="W31" s="11"/>
      <c r="X31" s="11"/>
    </row>
    <row r="32" spans="7:24" x14ac:dyDescent="0.25">
      <c r="H32" t="s">
        <v>32</v>
      </c>
      <c r="P32" s="11"/>
      <c r="Q32" s="11">
        <v>3.9</v>
      </c>
      <c r="R32" s="11">
        <v>15.2</v>
      </c>
      <c r="S32">
        <f>R32*Q32</f>
        <v>59.279999999999994</v>
      </c>
      <c r="T32" s="11"/>
      <c r="U32" s="11"/>
      <c r="V32" s="11"/>
      <c r="W32" s="11"/>
      <c r="X32" s="11"/>
    </row>
    <row r="33" spans="9:24" x14ac:dyDescent="0.25">
      <c r="P33" s="11"/>
      <c r="Q33" s="11">
        <v>13.15</v>
      </c>
      <c r="R33" s="11">
        <v>3.83</v>
      </c>
      <c r="S33">
        <f t="shared" si="21"/>
        <v>50.3645</v>
      </c>
      <c r="T33" s="11"/>
      <c r="U33" s="11"/>
      <c r="V33" s="11"/>
      <c r="W33" s="11"/>
      <c r="X33" s="11"/>
    </row>
    <row r="34" spans="9:24" x14ac:dyDescent="0.25">
      <c r="P34" s="11"/>
      <c r="Q34" s="11">
        <v>15.44</v>
      </c>
      <c r="R34" s="11">
        <v>24.01</v>
      </c>
      <c r="S34">
        <f t="shared" si="21"/>
        <v>370.71440000000001</v>
      </c>
      <c r="T34" s="11"/>
      <c r="U34" s="11"/>
      <c r="V34" s="11"/>
      <c r="W34" s="11"/>
      <c r="X34" s="11"/>
    </row>
    <row r="35" spans="9:24" x14ac:dyDescent="0.25">
      <c r="I35">
        <v>3315</v>
      </c>
      <c r="Q35" s="11">
        <v>8.4499999999999993</v>
      </c>
      <c r="R35" s="11">
        <v>6.49</v>
      </c>
      <c r="S35">
        <f t="shared" si="21"/>
        <v>54.840499999999999</v>
      </c>
    </row>
    <row r="36" spans="9:24" x14ac:dyDescent="0.25">
      <c r="I36">
        <v>28500</v>
      </c>
      <c r="Q36" s="11"/>
      <c r="R36" s="11"/>
      <c r="S36" s="6">
        <f>SUM(S19:S35)</f>
        <v>3483.2701000000002</v>
      </c>
      <c r="T36" s="6"/>
    </row>
    <row r="37" spans="9:24" x14ac:dyDescent="0.25">
      <c r="I37">
        <f>I36*I35</f>
        <v>94477500</v>
      </c>
      <c r="P37" s="11" t="s">
        <v>18</v>
      </c>
      <c r="Q37" s="11">
        <v>5.98</v>
      </c>
      <c r="R37" s="11">
        <v>6.12</v>
      </c>
      <c r="S37" s="6">
        <f t="shared" si="21"/>
        <v>36.5976</v>
      </c>
    </row>
    <row r="38" spans="9:24" x14ac:dyDescent="0.25">
      <c r="S38">
        <f t="shared" si="21"/>
        <v>0</v>
      </c>
    </row>
    <row r="39" spans="9:24" x14ac:dyDescent="0.25">
      <c r="P39" t="s">
        <v>19</v>
      </c>
      <c r="Q39" s="11">
        <v>27.26</v>
      </c>
      <c r="R39" s="11">
        <v>50.91</v>
      </c>
      <c r="S39" s="15">
        <f>R39*Q39</f>
        <v>1387.8065999999999</v>
      </c>
    </row>
    <row r="40" spans="9:24" x14ac:dyDescent="0.25">
      <c r="Q40" s="11">
        <v>15.02</v>
      </c>
      <c r="R40">
        <v>11.12</v>
      </c>
      <c r="S40">
        <f t="shared" si="21"/>
        <v>167.02239999999998</v>
      </c>
    </row>
    <row r="41" spans="9:24" x14ac:dyDescent="0.25">
      <c r="Q41" s="11">
        <v>11.13</v>
      </c>
      <c r="R41" s="11">
        <v>14.89</v>
      </c>
      <c r="S41">
        <f t="shared" si="21"/>
        <v>165.72570000000002</v>
      </c>
    </row>
    <row r="42" spans="9:24" x14ac:dyDescent="0.25">
      <c r="Q42" s="11">
        <v>21.1</v>
      </c>
      <c r="R42">
        <v>1.48</v>
      </c>
      <c r="S42">
        <f t="shared" si="21"/>
        <v>31.228000000000002</v>
      </c>
    </row>
    <row r="43" spans="9:24" x14ac:dyDescent="0.25">
      <c r="Q43" s="11">
        <v>21.31</v>
      </c>
      <c r="R43" s="11">
        <v>1.391</v>
      </c>
      <c r="S43">
        <f t="shared" si="21"/>
        <v>29.642209999999999</v>
      </c>
    </row>
    <row r="44" spans="9:24" x14ac:dyDescent="0.25">
      <c r="S44" s="6">
        <f>SUM(S39:S43)</f>
        <v>1781.42491</v>
      </c>
    </row>
    <row r="45" spans="9:24" x14ac:dyDescent="0.25">
      <c r="S45">
        <f t="shared" si="21"/>
        <v>0</v>
      </c>
    </row>
    <row r="46" spans="9:24" x14ac:dyDescent="0.25">
      <c r="Q46" s="6" t="s">
        <v>21</v>
      </c>
      <c r="R46" s="6"/>
      <c r="S46" s="6">
        <f>S44+S37+S36</f>
        <v>5301.2926100000004</v>
      </c>
    </row>
    <row r="47" spans="9:24" x14ac:dyDescent="0.25">
      <c r="S47">
        <v>30000</v>
      </c>
    </row>
    <row r="48" spans="9:24" x14ac:dyDescent="0.25">
      <c r="S48">
        <f>S47*S46</f>
        <v>159038778.30000001</v>
      </c>
    </row>
    <row r="49" spans="19:19" x14ac:dyDescent="0.25">
      <c r="S49">
        <f>S48/I19</f>
        <v>47975.49873303168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0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2023-10-11T09:16:41Z</dcterms:modified>
</cp:coreProperties>
</file>