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Churchgate_Dadaso Aldar\"/>
    </mc:Choice>
  </mc:AlternateContent>
  <xr:revisionPtr revIDLastSave="0" documentId="13_ncr:1_{2C96ABCE-BE71-4319-A523-05A2DE74CB88}" xr6:coauthVersionLast="47" xr6:coauthVersionMax="47" xr10:uidLastSave="{00000000-0000-0000-0000-000000000000}"/>
  <bookViews>
    <workbookView xWindow="-120" yWindow="-120" windowWidth="29040" windowHeight="15720" tabRatio="932" activeTab="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4" l="1"/>
  <c r="B9" i="4" s="1"/>
  <c r="C9" i="4" s="1"/>
  <c r="D9" i="4" s="1"/>
  <c r="G32" i="4"/>
  <c r="P7" i="4"/>
  <c r="Q7" i="4" s="1"/>
  <c r="B7" i="4" s="1"/>
  <c r="C7" i="4" s="1"/>
  <c r="D7" i="4" s="1"/>
  <c r="G24" i="4"/>
  <c r="H30" i="4"/>
  <c r="G29" i="4"/>
  <c r="C5" i="25"/>
  <c r="C4" i="25"/>
  <c r="C3" i="25"/>
  <c r="P2" i="4"/>
  <c r="P3" i="4"/>
  <c r="B3" i="4" s="1"/>
  <c r="C3" i="4" s="1"/>
  <c r="D3" i="4" s="1"/>
  <c r="P4" i="4"/>
  <c r="B4" i="4" s="1"/>
  <c r="C4" i="4" s="1"/>
  <c r="D4" i="4" s="1"/>
  <c r="Q5" i="4"/>
  <c r="Q6" i="4"/>
  <c r="B6" i="4" s="1"/>
  <c r="C6" i="4" s="1"/>
  <c r="P8" i="4"/>
  <c r="Q8" i="4"/>
  <c r="B8" i="4" s="1"/>
  <c r="C8" i="4" s="1"/>
  <c r="D8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G11" i="4"/>
  <c r="H4" i="4"/>
  <c r="G3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G33" i="4"/>
  <c r="H32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<sst xmlns="http://schemas.openxmlformats.org/spreadsheetml/2006/main" count="132" uniqueCount="91">
  <si>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</si>
  <si>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</si>
  <si>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</si>
  <si>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</si>
  <si>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</si>
  <si>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</si>
  <si>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</si>
  <si>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</si>
  <si>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</si>
  <si>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</si>
  <si>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</si>
  <si>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</si>
  <si>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</si>
  <si>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</si>
  <si>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</si>
  <si>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</si>
  <si>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</si>
  <si>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</si>
  <si>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</si>
  <si>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</si>
  <si>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</si>
  <si>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</si>
  <si>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</si>
  <si>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</si>
  <si>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</si>
  <si>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</si>
  <si>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</si>
  <si>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</si>
  <si>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</si>
  <si>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</si>
  <si>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</si>
  <si>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</si>
  <si>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</si>
  <si>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</si>
  <si>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</si>
  <si>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</si>
  <si>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</si>
  <si>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</si>
  <si>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</si>
  <si>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</si>
  <si>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</si>
  <si>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</si>
  <si>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</si>
  <si>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</si>
  <si>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</si>
  <si>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</si>
  <si>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</si>
  <si>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</si>
  <si>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</si>
  <si>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</si>
  <si>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</si>
  <si>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</si>
  <si>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</si>
  <si>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</si>
  <si>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</si>
  <si>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</si>
  <si>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</si>
  <si>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</si>
  <si>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</si>
  <si>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</si>
  <si>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</si>
  <si>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</si>
  <si>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</si>
  <si>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</si>
  <si>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</si>
  <si>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</si>
  <si>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</si>
  <si>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</si>
  <si>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</si>
  <si>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</si>
  <si>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</si>
  <si>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</si>
  <si>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</si>
  <si>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</si>
  <si>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</si>
  <si>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</si>
  <si>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</si>
  <si>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</si>
  <si>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</si>
  <si>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</si>
  <si>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</si>
  <si>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</si>
  <si>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</si>
  <si>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</si>
  <si>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</si>
  <si>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</si>
  <si>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EB</t>
  </si>
  <si>
    <t>AP AREA</t>
  </si>
  <si>
    <t>SS AREA</t>
  </si>
  <si>
    <t>TACA</t>
  </si>
  <si>
    <t>15.12.2020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</si>
</sst>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47</xdr:row>
      <xdr:rowOff>125055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59157-CA03-05D5-E0CC-E37AB4A8F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45FA5-02CA-311C-9F1E-7D5FD8D6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F4C17-8A54-2591-F0A3-E3078882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402318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0FF87-D3FA-C36D-BA54-60A4004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51918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30" sqref="G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BUA</v>
      </c>
      <c r="B18" s="7"/>
      <c r="C18" s="31">
        <v>388</v>
      </c>
      <c r="D18" s="26"/>
      <c r="F18" s="19"/>
    </row>
    <row r="19" spans="1:6" x14ac:dyDescent="0.25">
      <c r="A19" s="16" t="s">
        <v>74</v>
      </c>
      <c r="B19" s="6"/>
      <c r="C19" s="32">
        <f>C18*C16</f>
        <v>4074000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3666600</v>
      </c>
      <c r="D20" s="32"/>
      <c r="F20" s="19"/>
    </row>
    <row r="21" spans="1:6" x14ac:dyDescent="0.25">
      <c r="A21" s="16" t="s">
        <v>25</v>
      </c>
      <c r="C21" s="35">
        <f>C19*80%</f>
        <v>3259200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970000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8487.5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</v>
      </c>
      <c r="C2" s="4">
        <f t="shared" ref="C2:C16" si="1">B2*1.2</f>
        <v>450</v>
      </c>
      <c r="D2" s="4">
        <f t="shared" ref="D2:D16" si="2">C2*1.2</f>
        <v>540</v>
      </c>
      <c r="E2" s="5">
        <f t="shared" ref="E2:E16" si="3">R2</f>
        <v>4300000</v>
      </c>
      <c r="F2" s="76">
        <f t="shared" ref="F2:F15" si="4">ROUND((E2/B2),0)</f>
        <v>11467</v>
      </c>
      <c r="G2" s="76">
        <f t="shared" ref="G2:G15" si="5">ROUND((E2/C2),0)</f>
        <v>9556</v>
      </c>
      <c r="H2" s="76">
        <f t="shared" ref="H2:H15" si="6">ROUND((E2/D2),0)</f>
        <v>7963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375</v>
      </c>
      <c r="R2" s="77">
        <v>4300000</v>
      </c>
      <c r="S2" s="2"/>
    </row>
    <row r="3" spans="1:19" x14ac:dyDescent="0.25">
      <c r="A3" s="4">
        <v>2</v>
      </c>
      <c r="B3" s="4">
        <f t="shared" si="0"/>
        <v>360</v>
      </c>
      <c r="C3" s="4">
        <f t="shared" si="1"/>
        <v>432</v>
      </c>
      <c r="D3" s="4">
        <f t="shared" si="2"/>
        <v>518.4</v>
      </c>
      <c r="E3" s="5">
        <f t="shared" si="3"/>
        <v>4200000</v>
      </c>
      <c r="F3" s="76">
        <f t="shared" si="4"/>
        <v>11667</v>
      </c>
      <c r="G3" s="76">
        <f t="shared" si="5"/>
        <v>9722</v>
      </c>
      <c r="H3" s="76">
        <f t="shared" si="6"/>
        <v>8102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360</v>
      </c>
      <c r="R3" s="77">
        <v>4200000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4000000</v>
      </c>
      <c r="F4" s="76">
        <f t="shared" si="4"/>
        <v>13333</v>
      </c>
      <c r="G4" s="76">
        <f t="shared" si="5"/>
        <v>11111</v>
      </c>
      <c r="H4" s="76">
        <f t="shared" si="6"/>
        <v>9259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300</v>
      </c>
      <c r="R4" s="77">
        <v>4000000</v>
      </c>
      <c r="S4" s="2"/>
    </row>
    <row r="5" spans="1:19" x14ac:dyDescent="0.25">
      <c r="A5" s="4">
        <v>4</v>
      </c>
      <c r="B5" s="4">
        <f t="shared" si="0"/>
        <v>516.66666666666674</v>
      </c>
      <c r="C5" s="4">
        <f t="shared" si="1"/>
        <v>620.00000000000011</v>
      </c>
      <c r="D5" s="4">
        <f t="shared" si="2"/>
        <v>744.00000000000011</v>
      </c>
      <c r="E5" s="5">
        <f t="shared" si="3"/>
        <v>4350000</v>
      </c>
      <c r="F5" s="76">
        <f t="shared" si="4"/>
        <v>8419</v>
      </c>
      <c r="G5" s="76">
        <f t="shared" si="5"/>
        <v>7016</v>
      </c>
      <c r="H5" s="76">
        <f t="shared" si="6"/>
        <v>5847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v>620</v>
      </c>
      <c r="Q5" s="7">
        <f t="shared" ref="Q4:Q10" si="10">P5/1.2</f>
        <v>516.66666666666674</v>
      </c>
      <c r="R5" s="77">
        <v>4350000</v>
      </c>
      <c r="S5" s="2"/>
    </row>
    <row r="6" spans="1:19" x14ac:dyDescent="0.25">
      <c r="A6" s="4">
        <v>5</v>
      </c>
      <c r="B6" s="4">
        <f t="shared" si="0"/>
        <v>291.66666666666669</v>
      </c>
      <c r="C6" s="4">
        <f t="shared" si="1"/>
        <v>350</v>
      </c>
      <c r="D6" s="4">
        <f t="shared" si="2"/>
        <v>420</v>
      </c>
      <c r="E6" s="5">
        <f t="shared" si="3"/>
        <v>4000000</v>
      </c>
      <c r="F6" s="4">
        <f t="shared" si="4"/>
        <v>13714</v>
      </c>
      <c r="G6" s="4">
        <f t="shared" si="5"/>
        <v>11429</v>
      </c>
      <c r="H6" s="4">
        <f t="shared" si="6"/>
        <v>9524</v>
      </c>
      <c r="I6" s="4">
        <f t="shared" si="7"/>
        <v>0</v>
      </c>
      <c r="J6" s="4">
        <f t="shared" si="8"/>
        <v>0</v>
      </c>
      <c r="O6">
        <v>0</v>
      </c>
      <c r="P6">
        <v>350</v>
      </c>
      <c r="Q6">
        <f t="shared" si="10"/>
        <v>291.66666666666669</v>
      </c>
      <c r="R6" s="2">
        <v>4000000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333.33333333333337</v>
      </c>
      <c r="C9" s="4">
        <f t="shared" si="1"/>
        <v>400.00000000000006</v>
      </c>
      <c r="D9" s="4">
        <f t="shared" si="2"/>
        <v>480.00000000000006</v>
      </c>
      <c r="E9" s="5">
        <f t="shared" si="3"/>
        <v>0</v>
      </c>
      <c r="F9" s="4">
        <f t="shared" si="4"/>
        <v>0</v>
      </c>
      <c r="G9" s="4">
        <f t="shared" si="5"/>
        <v>0</v>
      </c>
      <c r="H9" s="4">
        <f t="shared" si="6"/>
        <v>0</v>
      </c>
      <c r="I9" s="4">
        <f t="shared" si="7"/>
        <v>0</v>
      </c>
      <c r="J9" s="4">
        <f t="shared" si="8"/>
        <v>0</v>
      </c>
      <c r="O9">
        <v>0</v>
      </c>
      <c r="P9">
        <v>400</v>
      </c>
      <c r="Q9">
        <f t="shared" si="10"/>
        <v>333.33333333333337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10" t="s">
        <v>71</v>
      </c>
      <c r="G24" s="10">
        <f>363+51</f>
        <v>414</v>
      </c>
    </row>
    <row r="25" spans="1:19" s="10" customFormat="1" x14ac:dyDescent="0.25">
      <c r="F25" s="57" t="s">
        <v>85</v>
      </c>
      <c r="G25" s="57">
        <v>269</v>
      </c>
    </row>
    <row r="26" spans="1:19" s="10" customFormat="1" x14ac:dyDescent="0.25">
      <c r="F26" s="57" t="s">
        <v>86</v>
      </c>
      <c r="G26" s="57">
        <v>57</v>
      </c>
    </row>
    <row r="27" spans="1:19" s="10" customFormat="1" x14ac:dyDescent="0.25">
      <c r="F27" s="57" t="s">
        <v>87</v>
      </c>
      <c r="G27" s="57">
        <v>46</v>
      </c>
    </row>
    <row r="28" spans="1:19" s="10" customFormat="1" x14ac:dyDescent="0.25">
      <c r="F28" s="57" t="s">
        <v>88</v>
      </c>
      <c r="G28" s="57">
        <v>16</v>
      </c>
    </row>
    <row r="29" spans="1:19" s="10" customFormat="1" x14ac:dyDescent="0.25">
      <c r="C29" s="72" t="s">
        <v>75</v>
      </c>
      <c r="D29" s="72" t="s">
        <v>90</v>
      </c>
      <c r="F29" s="57" t="s">
        <v>89</v>
      </c>
      <c r="G29" s="57">
        <f>SUM(G25:G28)</f>
        <v>388</v>
      </c>
    </row>
    <row r="30" spans="1:19" s="10" customFormat="1" x14ac:dyDescent="0.25">
      <c r="C30" s="72" t="s">
        <v>1</v>
      </c>
      <c r="D30" s="72">
        <v>2800000</v>
      </c>
      <c r="F30" s="57" t="s">
        <v>72</v>
      </c>
      <c r="G30" s="57">
        <v>466</v>
      </c>
      <c r="H30" s="10">
        <f>G30/G29</f>
        <v>1.2010309278350515</v>
      </c>
    </row>
    <row r="31" spans="1:19" s="10" customFormat="1" x14ac:dyDescent="0.25">
      <c r="F31" s="57" t="s">
        <v>73</v>
      </c>
      <c r="G31" s="57">
        <v>10500</v>
      </c>
    </row>
    <row r="32" spans="1:19" s="10" customFormat="1" x14ac:dyDescent="0.25">
      <c r="C32" s="73"/>
      <c r="D32" s="73"/>
      <c r="F32" s="73" t="s">
        <v>74</v>
      </c>
      <c r="G32" s="73">
        <f>G29*G31</f>
        <v>4074000</v>
      </c>
      <c r="H32" s="10">
        <f>G32/D30</f>
        <v>1.4550000000000001</v>
      </c>
    </row>
    <row r="33" spans="3:7" s="10" customFormat="1" x14ac:dyDescent="0.25">
      <c r="C33" s="73"/>
      <c r="D33" s="73"/>
      <c r="F33" s="73" t="s">
        <v>24</v>
      </c>
      <c r="G33" s="73">
        <f>G32*90%</f>
        <v>3666600</v>
      </c>
    </row>
    <row r="34" spans="3:7" s="10" customFormat="1" x14ac:dyDescent="0.25">
      <c r="C34" s="73"/>
      <c r="D34" s="73"/>
      <c r="F34" s="73" t="s">
        <v>25</v>
      </c>
      <c r="G34" s="73">
        <f>G32*80%</f>
        <v>3259200</v>
      </c>
    </row>
    <row r="35" spans="3:7" s="10" customFormat="1" x14ac:dyDescent="0.25">
      <c r="C35" s="73"/>
      <c r="D35" s="73"/>
    </row>
    <row r="36" spans="3:7" s="10" customFormat="1" x14ac:dyDescent="0.25">
      <c r="C36" s="73"/>
      <c r="D36" s="73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2023-10-10T05:18:26Z</dcterms:modified>
</cp:coreProperties>
</file>