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580198D7-A5F1-442D-8135-E69D2FB965C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1" sheetId="6" r:id="rId2"/>
    <sheet name="Sheet2" sheetId="7" r:id="rId3"/>
    <sheet name="Sheet3" sheetId="8" r:id="rId4"/>
    <sheet name="Sheet4" sheetId="9" r:id="rId5"/>
    <sheet name="Sheet5" sheetId="10" r:id="rId6"/>
    <sheet name="Sheet6" sheetId="11" r:id="rId7"/>
    <sheet name="Sheet7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1" i="5" l="1"/>
  <c r="B8" i="5" l="1"/>
  <c r="C8" i="5"/>
  <c r="L22" i="5"/>
  <c r="D42" i="5"/>
  <c r="H42" i="5" s="1"/>
  <c r="D41" i="5"/>
  <c r="D40" i="5"/>
  <c r="L21" i="5"/>
  <c r="H46" i="5"/>
  <c r="G46" i="5"/>
  <c r="I45" i="5"/>
  <c r="H45" i="5"/>
  <c r="G45" i="5"/>
  <c r="I44" i="5"/>
  <c r="H44" i="5"/>
  <c r="G44" i="5"/>
  <c r="G43" i="5"/>
  <c r="I43" i="5"/>
  <c r="G42" i="5"/>
  <c r="G41" i="5"/>
  <c r="I41" i="5"/>
  <c r="G40" i="5"/>
  <c r="I40" i="5"/>
  <c r="M19" i="5"/>
  <c r="L19" i="5"/>
  <c r="L6" i="5"/>
  <c r="K6" i="5"/>
  <c r="C17" i="5"/>
  <c r="C11" i="5"/>
  <c r="C6" i="5"/>
  <c r="C7" i="5" s="1"/>
  <c r="D33" i="5"/>
  <c r="D32" i="5"/>
  <c r="G31" i="5"/>
  <c r="D31" i="5"/>
  <c r="D30" i="5"/>
  <c r="G30" i="5"/>
  <c r="J8" i="5"/>
  <c r="H36" i="5"/>
  <c r="I35" i="5"/>
  <c r="H40" i="5" l="1"/>
  <c r="I42" i="5"/>
  <c r="H43" i="5"/>
  <c r="H41" i="5"/>
  <c r="C12" i="5"/>
  <c r="C13" i="5" s="1"/>
  <c r="C14" i="5" s="1"/>
  <c r="C18" i="5" s="1"/>
  <c r="C20" i="5"/>
  <c r="J2" i="5"/>
  <c r="I30" i="5"/>
  <c r="L8" i="5"/>
  <c r="C23" i="5" l="1"/>
  <c r="C19" i="5"/>
  <c r="I31" i="5"/>
  <c r="H31" i="5" l="1"/>
  <c r="J54" i="5" l="1"/>
  <c r="K54" i="5" s="1"/>
  <c r="G54" i="5"/>
  <c r="G36" i="5"/>
  <c r="J53" i="5"/>
  <c r="K53" i="5" s="1"/>
  <c r="G53" i="5"/>
  <c r="I34" i="5" l="1"/>
  <c r="G50" i="5" l="1"/>
  <c r="B17" i="5" l="1"/>
  <c r="I33" i="5"/>
  <c r="I32" i="5"/>
  <c r="J52" i="5"/>
  <c r="K52" i="5" s="1"/>
  <c r="G52" i="5"/>
  <c r="J51" i="5"/>
  <c r="G51" i="5"/>
  <c r="M50" i="5"/>
  <c r="J50" i="5"/>
  <c r="L50" i="5" s="1"/>
  <c r="J49" i="5"/>
  <c r="G49" i="5"/>
  <c r="H35" i="5"/>
  <c r="G35" i="5"/>
  <c r="H34" i="5"/>
  <c r="G34" i="5"/>
  <c r="H33" i="5"/>
  <c r="G33" i="5"/>
  <c r="H32" i="5"/>
  <c r="G32" i="5"/>
  <c r="H30" i="5"/>
  <c r="K5" i="5"/>
  <c r="L5" i="5" s="1"/>
  <c r="B11" i="5"/>
  <c r="B6" i="5"/>
  <c r="B7" i="5" s="1"/>
  <c r="K51" i="5" l="1"/>
  <c r="L51" i="5"/>
  <c r="B12" i="5"/>
  <c r="B13" i="5" s="1"/>
  <c r="B14" i="5" s="1"/>
  <c r="B18" i="5" s="1"/>
  <c r="K49" i="5"/>
  <c r="K50" i="5"/>
  <c r="B23" i="5" l="1"/>
  <c r="B21" i="5"/>
  <c r="B19" i="5"/>
  <c r="B20" i="5"/>
</calcChain>
</file>

<file path=xl/sharedStrings.xml><?xml version="1.0" encoding="utf-8"?>
<sst xmlns="http://schemas.openxmlformats.org/spreadsheetml/2006/main" count="42" uniqueCount="31">
  <si>
    <t>Value</t>
  </si>
  <si>
    <t>Con. Year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</si>
  <si>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</si>
  <si>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</si>
  <si>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</si>
  <si>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</si>
  <si>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</si>
  <si>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</si>
  <si>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</si>
  <si>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</si>
  <si>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</si>
  <si>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</si>
  <si>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</si>
  <si>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</si>
  <si>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</si>
  <si>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</si>
  <si>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Cosmos Format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</si>
  <si>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</si>
  <si>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</si>
  <si>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</si>
  <si>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</si>
  <si>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</si>
  <si>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</si>
  <si>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</si>
  <si>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Measurment area</t>
  </si>
  <si>
    <t>Carpet</t>
  </si>
  <si>
    <t>Area</t>
  </si>
  <si>
    <t>FB</t>
  </si>
  <si>
    <t>Office</t>
  </si>
  <si>
    <t>Flat</t>
  </si>
  <si>
    <t>Previous Valuation Report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</si>
</sst>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0">
    <xf numFmtId="0" fontId="0" fillId="0" borderId="0" xfId="0"/>
    <xf numFmtId="43" fontId="0" fillId="0" borderId="0" xfId="0" applyNumberFormat="1"/>
    <xf numFmtId="0" fontId="1" fillId="0" borderId="0" xfId="0" applyFont="1"/>
    <xf numFmtId="0" fontId="0" fillId="0" borderId="1" xfId="0" applyBorder="1"/>
    <xf numFmtId="0" fontId="2" fillId="0" borderId="1" xfId="0" applyFont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0" fillId="0" borderId="2" xfId="0" applyBorder="1"/>
    <xf numFmtId="0" fontId="1" fillId="0" borderId="1" xfId="0" applyFont="1" applyBorder="1"/>
    <xf numFmtId="0" fontId="0" fillId="2" borderId="1" xfId="0" applyFill="1" applyBorder="1"/>
    <xf numFmtId="0" fontId="1" fillId="2" borderId="1" xfId="0" applyFont="1" applyFill="1" applyBorder="1"/>
    <xf numFmtId="43" fontId="0" fillId="2" borderId="1" xfId="0" applyNumberFormat="1" applyFill="1" applyBorder="1"/>
    <xf numFmtId="0" fontId="4" fillId="0" borderId="1" xfId="0" applyFont="1" applyBorder="1"/>
    <xf numFmtId="0" fontId="3" fillId="2" borderId="1" xfId="0" applyFont="1" applyFill="1" applyBorder="1"/>
    <xf numFmtId="43" fontId="3" fillId="2" borderId="1" xfId="0" applyNumberFormat="1" applyFont="1" applyFill="1" applyBorder="1"/>
    <xf numFmtId="0" fontId="0" fillId="3" borderId="1" xfId="0" applyFill="1" applyBorder="1"/>
    <xf numFmtId="0" fontId="1" fillId="3" borderId="1" xfId="0" applyFont="1" applyFill="1" applyBorder="1"/>
    <xf numFmtId="43" fontId="0" fillId="3" borderId="1" xfId="0" applyNumberFormat="1" applyFill="1" applyBorder="1"/>
    <xf numFmtId="0" fontId="4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11483</xdr:colOff>
      <xdr:row>44</xdr:row>
      <xdr:rowOff>182170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2B2D83A-B4E0-4EA8-B3DB-C8A09D7BA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32283" cy="85641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25</xdr:row>
      <xdr:rowOff>0</xdr:rowOff>
    </xdr:from>
    <xdr:to>
      <xdr:col>48</xdr:col>
      <xdr:colOff>78168</xdr:colOff>
      <xdr:row>67</xdr:row>
      <xdr:rowOff>182117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00" y="4762500"/>
          <a:ext cx="14098968" cy="81831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27</xdr:col>
      <xdr:colOff>535772</xdr:colOff>
      <xdr:row>46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6A7BC3-D5A6-4FA6-A383-1C5005117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6994972" cy="87737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354176</xdr:colOff>
      <xdr:row>41</xdr:row>
      <xdr:rowOff>48722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8F6A605-8F3E-444D-A1B3-982AA4A03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46176" cy="785922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0</xdr:rowOff>
    </xdr:from>
    <xdr:to>
      <xdr:col>38</xdr:col>
      <xdr:colOff>497496</xdr:colOff>
      <xdr:row>47</xdr:row>
      <xdr:rowOff>96513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CC3892-7CB6-4ADD-B52E-B23B862B6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4800" y="0"/>
          <a:ext cx="15737496" cy="905001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173516</xdr:colOff>
      <xdr:row>42</xdr:row>
      <xdr:rowOff>115433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E2CC34-09D8-4147-B8FB-97E4B4E7D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803916" cy="8116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363957</xdr:colOff>
      <xdr:row>43</xdr:row>
      <xdr:rowOff>29722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5B8E8D-D569-4701-899F-B8E905106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84757" cy="8221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268354</xdr:colOff>
      <xdr:row>46</xdr:row>
      <xdr:rowOff>29802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CEB316-DDCC-49EE-9F84-44D3B0346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50754" cy="8792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Q54"/>
  <sheetViews>
    <sheetView tabSelected="1" workbookViewId="0">
      <selection activeCell="C22" sqref="C22"/>
    </sheetView>
  </sheetViews>
  <sheetFormatPr defaultRowHeight="15" x14ac:dyDescent="0.25"/>
  <cols>
    <col min="1" max="1" width="28.42578125" bestFit="1" customWidth="1"/>
    <col min="2" max="2" width="14.28515625" bestFit="1" customWidth="1"/>
    <col min="3" max="3" width="13.7109375" bestFit="1" customWidth="1"/>
    <col min="4" max="4" width="12.5703125" bestFit="1" customWidth="1"/>
    <col min="6" max="6" width="14.28515625" bestFit="1" customWidth="1"/>
    <col min="7" max="7" width="13.85546875" bestFit="1" customWidth="1"/>
  </cols>
  <sheetData>
    <row r="2" spans="1:17" x14ac:dyDescent="0.25">
      <c r="A2" s="8"/>
      <c r="B2" s="8" t="s">
        <v>28</v>
      </c>
      <c r="C2" s="3" t="s">
        <v>29</v>
      </c>
      <c r="J2">
        <f>2023-10</f>
        <v>2013</v>
      </c>
    </row>
    <row r="3" spans="1:17" ht="16.5" x14ac:dyDescent="0.3">
      <c r="A3" s="4" t="s">
        <v>16</v>
      </c>
      <c r="B3" s="4"/>
      <c r="C3" s="4"/>
    </row>
    <row r="4" spans="1:17" ht="16.5" x14ac:dyDescent="0.3">
      <c r="A4" s="4" t="s">
        <v>3</v>
      </c>
      <c r="B4" s="4">
        <v>2023</v>
      </c>
      <c r="C4" s="4">
        <v>2023</v>
      </c>
      <c r="I4" s="3" t="s">
        <v>1</v>
      </c>
      <c r="J4" s="3"/>
      <c r="K4" s="3"/>
      <c r="L4" s="3"/>
    </row>
    <row r="5" spans="1:17" ht="16.5" x14ac:dyDescent="0.3">
      <c r="A5" s="4" t="s">
        <v>4</v>
      </c>
      <c r="B5" s="4">
        <v>1998</v>
      </c>
      <c r="C5" s="4">
        <v>2013</v>
      </c>
      <c r="I5" s="3">
        <v>1998</v>
      </c>
      <c r="J5" s="3">
        <v>2023</v>
      </c>
      <c r="K5" s="3">
        <f>J5-I5</f>
        <v>25</v>
      </c>
      <c r="L5" s="3">
        <f>K5-60</f>
        <v>-35</v>
      </c>
    </row>
    <row r="6" spans="1:17" ht="16.5" x14ac:dyDescent="0.3">
      <c r="A6" s="4" t="s">
        <v>5</v>
      </c>
      <c r="B6" s="4">
        <f>B4-B5</f>
        <v>25</v>
      </c>
      <c r="C6" s="4">
        <f>C4-C5</f>
        <v>10</v>
      </c>
      <c r="I6" s="3">
        <v>2013</v>
      </c>
      <c r="J6" s="3">
        <v>2023</v>
      </c>
      <c r="K6" s="3">
        <f>J6-I6</f>
        <v>10</v>
      </c>
      <c r="L6" s="3">
        <f>K6-60</f>
        <v>-50</v>
      </c>
    </row>
    <row r="7" spans="1:17" ht="16.5" x14ac:dyDescent="0.3">
      <c r="A7" s="4"/>
      <c r="B7" s="4">
        <f>B6-60</f>
        <v>-35</v>
      </c>
      <c r="C7" s="4">
        <f>C6-60</f>
        <v>-50</v>
      </c>
      <c r="I7" s="3" t="s">
        <v>25</v>
      </c>
      <c r="J7" s="3" t="s">
        <v>23</v>
      </c>
      <c r="L7">
        <v>26620</v>
      </c>
    </row>
    <row r="8" spans="1:17" ht="16.5" x14ac:dyDescent="0.3">
      <c r="A8" s="4" t="s">
        <v>6</v>
      </c>
      <c r="B8" s="6">
        <f>773*2700</f>
        <v>2087100</v>
      </c>
      <c r="C8" s="6">
        <f>763*2700</f>
        <v>2060100</v>
      </c>
      <c r="I8" s="13">
        <v>644</v>
      </c>
      <c r="J8" s="3">
        <f>I8*1.2</f>
        <v>772.8</v>
      </c>
      <c r="L8">
        <f>L7/10.764</f>
        <v>2473.0583426235603</v>
      </c>
    </row>
    <row r="9" spans="1:17" ht="16.5" x14ac:dyDescent="0.3">
      <c r="A9" s="4" t="s">
        <v>7</v>
      </c>
      <c r="B9" s="4"/>
      <c r="C9" s="4"/>
      <c r="I9" s="13"/>
      <c r="J9" s="3"/>
      <c r="K9" s="3"/>
    </row>
    <row r="10" spans="1:17" ht="16.5" x14ac:dyDescent="0.3">
      <c r="A10" s="4"/>
      <c r="B10" s="4"/>
      <c r="C10" s="4"/>
      <c r="I10" s="13"/>
      <c r="J10" s="3"/>
      <c r="K10" s="3"/>
    </row>
    <row r="11" spans="1:17" ht="16.5" x14ac:dyDescent="0.3">
      <c r="A11" s="4" t="s">
        <v>8</v>
      </c>
      <c r="B11" s="4">
        <f>100-10</f>
        <v>90</v>
      </c>
      <c r="C11" s="4">
        <f>100-10</f>
        <v>90</v>
      </c>
      <c r="I11" s="13"/>
      <c r="J11" s="3"/>
      <c r="K11" s="3"/>
    </row>
    <row r="12" spans="1:17" ht="16.5" x14ac:dyDescent="0.3">
      <c r="A12" s="4" t="s">
        <v>9</v>
      </c>
      <c r="B12" s="4">
        <f>B11*B6/60</f>
        <v>37.5</v>
      </c>
      <c r="C12" s="4">
        <f>C11*C6/60</f>
        <v>15</v>
      </c>
    </row>
    <row r="13" spans="1:17" ht="16.5" x14ac:dyDescent="0.3">
      <c r="A13" s="4"/>
      <c r="B13" s="7">
        <f>B12%</f>
        <v>0.375</v>
      </c>
      <c r="C13" s="7">
        <f>C12%</f>
        <v>0.15</v>
      </c>
    </row>
    <row r="14" spans="1:17" ht="16.5" x14ac:dyDescent="0.3">
      <c r="A14" s="4" t="s">
        <v>10</v>
      </c>
      <c r="B14" s="6">
        <f>ROUND((B8*B13),0)</f>
        <v>782663</v>
      </c>
      <c r="C14" s="6">
        <f>ROUND((C8*C13),0)</f>
        <v>309015</v>
      </c>
    </row>
    <row r="15" spans="1:17" ht="16.5" x14ac:dyDescent="0.3">
      <c r="A15" s="4" t="s">
        <v>26</v>
      </c>
      <c r="B15" s="6">
        <v>773</v>
      </c>
      <c r="C15" s="6">
        <v>763</v>
      </c>
      <c r="L15" t="s">
        <v>30</v>
      </c>
    </row>
    <row r="16" spans="1:17" ht="16.5" x14ac:dyDescent="0.3">
      <c r="A16" s="4" t="s">
        <v>22</v>
      </c>
      <c r="B16" s="4">
        <v>28200</v>
      </c>
      <c r="C16" s="4">
        <v>11000</v>
      </c>
      <c r="I16" t="s">
        <v>28</v>
      </c>
      <c r="L16" t="s">
        <v>29</v>
      </c>
      <c r="M16" t="s">
        <v>23</v>
      </c>
      <c r="P16" s="19"/>
      <c r="Q16" s="19"/>
    </row>
    <row r="17" spans="1:17" ht="16.5" x14ac:dyDescent="0.3">
      <c r="A17" s="4" t="s">
        <v>11</v>
      </c>
      <c r="B17" s="6">
        <f>B16*B15</f>
        <v>21798600</v>
      </c>
      <c r="C17" s="6">
        <f>C16*C15</f>
        <v>8393000</v>
      </c>
      <c r="D17" s="1"/>
      <c r="I17" t="s">
        <v>24</v>
      </c>
      <c r="J17" t="s">
        <v>27</v>
      </c>
      <c r="K17" t="s">
        <v>25</v>
      </c>
      <c r="L17">
        <v>551</v>
      </c>
      <c r="P17" s="19">
        <v>577</v>
      </c>
      <c r="Q17" s="19">
        <v>131</v>
      </c>
    </row>
    <row r="18" spans="1:17" ht="16.5" x14ac:dyDescent="0.3">
      <c r="A18" s="14" t="s">
        <v>12</v>
      </c>
      <c r="B18" s="15">
        <f>B17-B14</f>
        <v>21015937</v>
      </c>
      <c r="C18" s="15">
        <f>C17-C14</f>
        <v>8083985</v>
      </c>
      <c r="D18" s="1"/>
      <c r="I18">
        <v>648</v>
      </c>
      <c r="L18">
        <v>85</v>
      </c>
    </row>
    <row r="19" spans="1:17" ht="16.5" x14ac:dyDescent="0.3">
      <c r="A19" s="14" t="s">
        <v>13</v>
      </c>
      <c r="B19" s="15">
        <f>B18*0.9</f>
        <v>18914343.300000001</v>
      </c>
      <c r="C19" s="15">
        <f>C18*0.9</f>
        <v>7275586.5</v>
      </c>
      <c r="L19">
        <f>SUM(L17:L18)</f>
        <v>636</v>
      </c>
      <c r="M19">
        <f>L19*1.2</f>
        <v>763.19999999999993</v>
      </c>
    </row>
    <row r="20" spans="1:17" ht="16.5" x14ac:dyDescent="0.3">
      <c r="A20" s="14" t="s">
        <v>14</v>
      </c>
      <c r="B20" s="15">
        <f>B18*0.8</f>
        <v>16812749.600000001</v>
      </c>
      <c r="C20" s="15">
        <f>C18*0.8</f>
        <v>6467188</v>
      </c>
      <c r="L20">
        <v>13000</v>
      </c>
    </row>
    <row r="21" spans="1:17" ht="16.5" x14ac:dyDescent="0.3">
      <c r="A21" s="14" t="s">
        <v>15</v>
      </c>
      <c r="B21" s="15">
        <f>B18*0.035/12</f>
        <v>61296.482916666668</v>
      </c>
      <c r="C21" s="15">
        <f>C18*0.025/12</f>
        <v>16841.635416666668</v>
      </c>
      <c r="L21">
        <f>L20*L19</f>
        <v>8268000</v>
      </c>
    </row>
    <row r="22" spans="1:17" x14ac:dyDescent="0.25">
      <c r="L22">
        <f>L21/763</f>
        <v>10836.173001310615</v>
      </c>
    </row>
    <row r="23" spans="1:17" x14ac:dyDescent="0.25">
      <c r="B23" s="1">
        <f>B18/773</f>
        <v>27187.499353169471</v>
      </c>
      <c r="C23" s="1">
        <f>C18/763</f>
        <v>10595</v>
      </c>
    </row>
    <row r="24" spans="1:17" x14ac:dyDescent="0.25">
      <c r="B24" s="1"/>
    </row>
    <row r="25" spans="1:17" x14ac:dyDescent="0.25">
      <c r="B25">
        <v>1.88</v>
      </c>
      <c r="C25">
        <v>65</v>
      </c>
    </row>
    <row r="28" spans="1:17" x14ac:dyDescent="0.25">
      <c r="E28" t="s">
        <v>17</v>
      </c>
    </row>
    <row r="29" spans="1:17" x14ac:dyDescent="0.25">
      <c r="C29" t="s">
        <v>28</v>
      </c>
      <c r="D29" s="3" t="s">
        <v>2</v>
      </c>
      <c r="E29" s="3" t="s">
        <v>18</v>
      </c>
      <c r="F29" s="3" t="s">
        <v>0</v>
      </c>
      <c r="G29" s="3" t="s">
        <v>19</v>
      </c>
      <c r="H29" s="3" t="s">
        <v>20</v>
      </c>
      <c r="I29" s="3"/>
    </row>
    <row r="30" spans="1:17" x14ac:dyDescent="0.25">
      <c r="D30" s="10">
        <f>E30*1.2</f>
        <v>966</v>
      </c>
      <c r="E30" s="11">
        <v>805</v>
      </c>
      <c r="F30" s="10">
        <v>24200000</v>
      </c>
      <c r="G30" s="10">
        <f>F30/E30</f>
        <v>30062.111801242238</v>
      </c>
      <c r="H30" s="10">
        <f t="shared" ref="H30:H36" si="0">F30/D30</f>
        <v>25051.759834368531</v>
      </c>
      <c r="I30" s="3">
        <f t="shared" ref="I30:I35" si="1">D30/E30</f>
        <v>1.2</v>
      </c>
    </row>
    <row r="31" spans="1:17" x14ac:dyDescent="0.25">
      <c r="D31" s="10">
        <f>E31*1.2</f>
        <v>1200</v>
      </c>
      <c r="E31" s="9">
        <v>1000</v>
      </c>
      <c r="F31" s="3">
        <v>32500000</v>
      </c>
      <c r="G31" s="10">
        <f>F31/E31</f>
        <v>32500</v>
      </c>
      <c r="H31" s="3">
        <f>F31/D31</f>
        <v>27083.333333333332</v>
      </c>
      <c r="I31" s="3">
        <f t="shared" si="1"/>
        <v>1.2</v>
      </c>
    </row>
    <row r="32" spans="1:17" x14ac:dyDescent="0.25">
      <c r="D32" s="10">
        <f>E32*1.2</f>
        <v>855.6</v>
      </c>
      <c r="E32" s="11">
        <v>713</v>
      </c>
      <c r="F32" s="12">
        <v>28000000</v>
      </c>
      <c r="G32" s="10">
        <f t="shared" ref="G32:G36" si="2">F32/E32</f>
        <v>39270.68723702665</v>
      </c>
      <c r="H32" s="10">
        <f t="shared" si="0"/>
        <v>32725.572697522206</v>
      </c>
      <c r="I32" s="3">
        <f t="shared" si="1"/>
        <v>1.2</v>
      </c>
    </row>
    <row r="33" spans="3:9" x14ac:dyDescent="0.25">
      <c r="D33" s="10">
        <f>E33*1.2</f>
        <v>180</v>
      </c>
      <c r="E33" s="17">
        <v>150</v>
      </c>
      <c r="F33" s="18">
        <v>6500000</v>
      </c>
      <c r="G33" s="16">
        <f t="shared" si="2"/>
        <v>43333.333333333336</v>
      </c>
      <c r="H33" s="10">
        <f t="shared" si="0"/>
        <v>36111.111111111109</v>
      </c>
      <c r="I33" s="3">
        <f t="shared" si="1"/>
        <v>1.2</v>
      </c>
    </row>
    <row r="34" spans="3:9" x14ac:dyDescent="0.25">
      <c r="D34" s="10"/>
      <c r="E34" s="16"/>
      <c r="F34" s="16"/>
      <c r="G34" s="16" t="e">
        <f t="shared" si="2"/>
        <v>#DIV/0!</v>
      </c>
      <c r="H34" s="10" t="e">
        <f t="shared" si="0"/>
        <v>#DIV/0!</v>
      </c>
      <c r="I34" s="3" t="e">
        <f t="shared" si="1"/>
        <v>#DIV/0!</v>
      </c>
    </row>
    <row r="35" spans="3:9" x14ac:dyDescent="0.25">
      <c r="D35" s="3"/>
      <c r="E35" s="16"/>
      <c r="F35" s="16"/>
      <c r="G35" s="16" t="e">
        <f t="shared" si="2"/>
        <v>#DIV/0!</v>
      </c>
      <c r="H35" s="3" t="e">
        <f t="shared" si="0"/>
        <v>#DIV/0!</v>
      </c>
      <c r="I35" s="3" t="e">
        <f t="shared" si="1"/>
        <v>#DIV/0!</v>
      </c>
    </row>
    <row r="36" spans="3:9" x14ac:dyDescent="0.25">
      <c r="F36" s="3"/>
      <c r="G36" s="3" t="e">
        <f t="shared" si="2"/>
        <v>#DIV/0!</v>
      </c>
      <c r="H36" s="3" t="e">
        <f t="shared" si="0"/>
        <v>#DIV/0!</v>
      </c>
    </row>
    <row r="39" spans="3:9" x14ac:dyDescent="0.25">
      <c r="C39" t="s">
        <v>29</v>
      </c>
      <c r="D39" s="3" t="s">
        <v>2</v>
      </c>
      <c r="E39" s="3" t="s">
        <v>18</v>
      </c>
      <c r="F39" s="3" t="s">
        <v>0</v>
      </c>
      <c r="G39" s="3" t="s">
        <v>19</v>
      </c>
      <c r="H39" s="3" t="s">
        <v>20</v>
      </c>
      <c r="I39" s="3"/>
    </row>
    <row r="40" spans="3:9" x14ac:dyDescent="0.25">
      <c r="D40" s="3">
        <f>E40*1.2</f>
        <v>806.4</v>
      </c>
      <c r="E40" s="3">
        <v>672</v>
      </c>
      <c r="F40" s="3">
        <v>10000000</v>
      </c>
      <c r="G40" s="3">
        <f>F40/E40</f>
        <v>14880.952380952382</v>
      </c>
      <c r="H40" s="3">
        <f t="shared" ref="H40" si="3">F40/D40</f>
        <v>12400.793650793652</v>
      </c>
      <c r="I40" s="3">
        <f t="shared" ref="I40:I45" si="4">D40/E40</f>
        <v>1.2</v>
      </c>
    </row>
    <row r="41" spans="3:9" x14ac:dyDescent="0.25">
      <c r="D41" s="3">
        <f>E41*1.2</f>
        <v>900</v>
      </c>
      <c r="E41" s="3">
        <v>750</v>
      </c>
      <c r="F41" s="3">
        <v>9500000</v>
      </c>
      <c r="G41" s="3">
        <f>F41/E41</f>
        <v>12666.666666666666</v>
      </c>
      <c r="H41" s="3">
        <f>F41/D41</f>
        <v>10555.555555555555</v>
      </c>
      <c r="I41" s="3">
        <f t="shared" si="4"/>
        <v>1.2</v>
      </c>
    </row>
    <row r="42" spans="3:9" x14ac:dyDescent="0.25">
      <c r="D42" s="3">
        <f>E42*1.2</f>
        <v>864</v>
      </c>
      <c r="E42" s="3">
        <v>720</v>
      </c>
      <c r="F42" s="5">
        <v>8500000</v>
      </c>
      <c r="G42" s="3">
        <f t="shared" ref="G42:G46" si="5">F42/E42</f>
        <v>11805.555555555555</v>
      </c>
      <c r="H42" s="3">
        <f t="shared" ref="H42:H46" si="6">F42/D42</f>
        <v>9837.9629629629635</v>
      </c>
      <c r="I42" s="3">
        <f t="shared" si="4"/>
        <v>1.2</v>
      </c>
    </row>
    <row r="43" spans="3:9" x14ac:dyDescent="0.25">
      <c r="D43" s="3"/>
      <c r="E43" s="3"/>
      <c r="F43" s="5"/>
      <c r="G43" s="3" t="e">
        <f t="shared" si="5"/>
        <v>#DIV/0!</v>
      </c>
      <c r="H43" s="3" t="e">
        <f t="shared" si="6"/>
        <v>#DIV/0!</v>
      </c>
      <c r="I43" s="3" t="e">
        <f t="shared" si="4"/>
        <v>#DIV/0!</v>
      </c>
    </row>
    <row r="44" spans="3:9" x14ac:dyDescent="0.25">
      <c r="D44" s="3"/>
      <c r="E44" s="3"/>
      <c r="F44" s="3"/>
      <c r="G44" s="3" t="e">
        <f t="shared" si="5"/>
        <v>#DIV/0!</v>
      </c>
      <c r="H44" s="3" t="e">
        <f t="shared" si="6"/>
        <v>#DIV/0!</v>
      </c>
      <c r="I44" s="3" t="e">
        <f t="shared" si="4"/>
        <v>#DIV/0!</v>
      </c>
    </row>
    <row r="45" spans="3:9" x14ac:dyDescent="0.25">
      <c r="D45" s="3"/>
      <c r="E45" s="3"/>
      <c r="F45" s="3"/>
      <c r="G45" s="3" t="e">
        <f t="shared" si="5"/>
        <v>#DIV/0!</v>
      </c>
      <c r="H45" s="3" t="e">
        <f t="shared" si="6"/>
        <v>#DIV/0!</v>
      </c>
      <c r="I45" s="3" t="e">
        <f t="shared" si="4"/>
        <v>#DIV/0!</v>
      </c>
    </row>
    <row r="46" spans="3:9" x14ac:dyDescent="0.25">
      <c r="D46" s="3"/>
      <c r="E46" s="3"/>
      <c r="F46" s="3"/>
      <c r="G46" s="3" t="e">
        <f t="shared" si="5"/>
        <v>#DIV/0!</v>
      </c>
      <c r="H46" s="3" t="e">
        <f t="shared" si="6"/>
        <v>#DIV/0!</v>
      </c>
      <c r="I46" s="3"/>
    </row>
    <row r="48" spans="3:9" x14ac:dyDescent="0.25">
      <c r="E48" t="s">
        <v>21</v>
      </c>
    </row>
    <row r="49" spans="4:13" x14ac:dyDescent="0.25">
      <c r="D49" s="3"/>
      <c r="E49" s="2"/>
      <c r="F49" s="2"/>
      <c r="G49" s="3" t="e">
        <f t="shared" ref="G49:G54" si="7">F49/E49</f>
        <v>#DIV/0!</v>
      </c>
      <c r="H49">
        <v>500</v>
      </c>
      <c r="I49">
        <v>100</v>
      </c>
      <c r="J49" s="3">
        <f t="shared" ref="J49:J54" si="8">I49+H49+F49</f>
        <v>600</v>
      </c>
      <c r="K49" s="3" t="e">
        <f t="shared" ref="K49:K54" si="9">J49/E49</f>
        <v>#DIV/0!</v>
      </c>
      <c r="L49" s="5"/>
      <c r="M49" s="3"/>
    </row>
    <row r="50" spans="4:13" x14ac:dyDescent="0.25">
      <c r="D50" s="3"/>
      <c r="E50" s="2"/>
      <c r="F50" s="2"/>
      <c r="G50" s="3" t="e">
        <f t="shared" si="7"/>
        <v>#DIV/0!</v>
      </c>
      <c r="H50">
        <v>492000</v>
      </c>
      <c r="I50">
        <v>30000</v>
      </c>
      <c r="J50" s="3">
        <f t="shared" si="8"/>
        <v>522000</v>
      </c>
      <c r="K50" s="3" t="e">
        <f t="shared" si="9"/>
        <v>#DIV/0!</v>
      </c>
      <c r="L50" s="5" t="e">
        <f>J50/D50</f>
        <v>#DIV/0!</v>
      </c>
      <c r="M50" s="3" t="e">
        <f>F50/D50</f>
        <v>#DIV/0!</v>
      </c>
    </row>
    <row r="51" spans="4:13" x14ac:dyDescent="0.25">
      <c r="D51" s="3"/>
      <c r="E51" s="3"/>
      <c r="F51" s="3"/>
      <c r="G51" s="3" t="e">
        <f t="shared" si="7"/>
        <v>#DIV/0!</v>
      </c>
      <c r="H51" s="3">
        <v>500</v>
      </c>
      <c r="I51" s="3">
        <v>100</v>
      </c>
      <c r="J51" s="3">
        <f t="shared" si="8"/>
        <v>600</v>
      </c>
      <c r="K51" s="3" t="e">
        <f t="shared" si="9"/>
        <v>#DIV/0!</v>
      </c>
      <c r="L51" s="3" t="e">
        <f>J51/D51</f>
        <v>#DIV/0!</v>
      </c>
      <c r="M51" s="3"/>
    </row>
    <row r="52" spans="4:13" x14ac:dyDescent="0.25">
      <c r="D52" s="3"/>
      <c r="E52" s="3"/>
      <c r="F52" s="3"/>
      <c r="G52" s="3" t="e">
        <f t="shared" si="7"/>
        <v>#DIV/0!</v>
      </c>
      <c r="H52" s="3">
        <v>735000</v>
      </c>
      <c r="I52" s="3">
        <v>30000</v>
      </c>
      <c r="J52" s="3">
        <f t="shared" si="8"/>
        <v>765000</v>
      </c>
      <c r="K52" s="3" t="e">
        <f t="shared" si="9"/>
        <v>#DIV/0!</v>
      </c>
      <c r="L52" s="3"/>
      <c r="M52" s="3"/>
    </row>
    <row r="53" spans="4:13" x14ac:dyDescent="0.25">
      <c r="G53" t="e">
        <f t="shared" si="7"/>
        <v>#DIV/0!</v>
      </c>
      <c r="H53">
        <v>854000</v>
      </c>
      <c r="I53" s="3">
        <v>30000</v>
      </c>
      <c r="J53" s="3">
        <f t="shared" si="8"/>
        <v>884000</v>
      </c>
      <c r="K53" s="3" t="e">
        <f t="shared" si="9"/>
        <v>#DIV/0!</v>
      </c>
    </row>
    <row r="54" spans="4:13" x14ac:dyDescent="0.25">
      <c r="G54" t="e">
        <f t="shared" si="7"/>
        <v>#DIV/0!</v>
      </c>
      <c r="H54">
        <v>693000</v>
      </c>
      <c r="I54" s="3">
        <v>30000</v>
      </c>
      <c r="J54" s="3">
        <f t="shared" si="8"/>
        <v>723000</v>
      </c>
      <c r="K54" s="3" t="e">
        <f t="shared" si="9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N1" workbookViewId="0">
      <selection activeCell="N1" sqref="N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Sheet1</vt:lpstr>
      <vt:lpstr>Sheet2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2023-10-10T06:27:39Z</dcterms:modified>
</cp:coreProperties>
</file>