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_Andheri (East)_Govind Saraf\"/>
    </mc:Choice>
  </mc:AlternateContent>
  <xr:revisionPtr revIDLastSave="0" documentId="13_ncr:1_{6D9E1149-7D47-4898-A6DF-DE558437E4E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3" sheetId="15" r:id="rId6"/>
    <sheet name="Sheet2" sheetId="14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23" l="1"/>
  <c r="F84" i="23"/>
  <c r="F23" i="23"/>
  <c r="F10" i="23"/>
  <c r="F11" i="23" s="1"/>
  <c r="F7" i="23"/>
  <c r="F8" i="23" s="1"/>
  <c r="F6" i="23"/>
  <c r="F5" i="23"/>
  <c r="F14" i="23" s="1"/>
  <c r="H36" i="4"/>
  <c r="C5" i="23"/>
  <c r="P2" i="4"/>
  <c r="Q4" i="4"/>
  <c r="F12" i="23" l="1"/>
  <c r="F13" i="23" s="1"/>
  <c r="F16" i="23" s="1"/>
  <c r="F19" i="23" s="1"/>
  <c r="G38" i="4"/>
  <c r="G40" i="4" s="1"/>
  <c r="C5" i="25"/>
  <c r="C4" i="25"/>
  <c r="C3" i="25"/>
  <c r="Q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8" i="4"/>
  <c r="G30" i="4"/>
  <c r="G32" i="4" s="1"/>
  <c r="C20" i="25"/>
  <c r="C16" i="25"/>
  <c r="C17" i="25" s="1"/>
  <c r="F20" i="23" l="1"/>
  <c r="F25" i="23"/>
  <c r="F21" i="23"/>
  <c r="G39" i="4"/>
  <c r="H38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0" i="4"/>
  <c r="G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 s="1"/>
  <c r="C13" i="23" s="1"/>
  <c r="C16" i="23" s="1"/>
  <c r="C19" i="23" s="1"/>
  <c r="C25" i="23" l="1"/>
  <c r="G19" i="23"/>
  <c r="C20" i="23"/>
  <c r="G20" i="23" s="1"/>
  <c r="C21" i="23"/>
  <c r="G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<sst xmlns="http://schemas.openxmlformats.org/spreadsheetml/2006/main" count="143" uniqueCount="92">
  <si>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</si>
  <si>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</si>
  <si>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</si>
  <si>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</si>
  <si>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</si>
  <si>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</si>
  <si>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</si>
  <si>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</si>
  <si>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</si>
  <si>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</si>
  <si>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</si>
  <si>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</si>
  <si>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</si>
  <si>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</si>
  <si>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</si>
  <si>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</si>
  <si>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</si>
  <si>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</si>
  <si>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</si>
  <si>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</si>
  <si>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</si>
  <si>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</si>
  <si>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</si>
  <si>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</si>
  <si>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</si>
  <si>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</si>
  <si>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</si>
  <si>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</si>
  <si>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</si>
  <si>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</si>
  <si>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</si>
  <si>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</si>
  <si>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</si>
  <si>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</si>
  <si>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</si>
  <si>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</si>
  <si>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</si>
  <si>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</si>
  <si>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</si>
  <si>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</si>
  <si>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</si>
  <si>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</si>
  <si>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</si>
  <si>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</si>
  <si>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</si>
  <si>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</si>
  <si>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</si>
  <si>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</si>
  <si>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</si>
  <si>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</si>
  <si>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</si>
  <si>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</si>
  <si>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</si>
  <si>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</si>
  <si>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</si>
  <si>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</si>
  <si>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</si>
  <si>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</si>
  <si>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</si>
  <si>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</si>
  <si>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</si>
  <si>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</si>
  <si>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</si>
  <si>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</si>
  <si>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</si>
  <si>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</si>
  <si>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</si>
  <si>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</si>
  <si>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</si>
  <si>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</si>
  <si>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</si>
  <si>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</si>
  <si>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</si>
  <si>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</si>
  <si>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</si>
  <si>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</si>
  <si>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</si>
  <si>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</si>
  <si>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</si>
  <si>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</si>
  <si>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</si>
  <si>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</si>
  <si>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</si>
  <si>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</si>
  <si>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FLAT NO. </t>
  </si>
  <si>
    <t>IGR-27.03.23</t>
  </si>
  <si>
    <t>IGR-25.04.23</t>
  </si>
  <si>
    <t>IGR-13.09.23</t>
  </si>
  <si>
    <t>ACA</t>
  </si>
  <si>
    <t>721 &amp; 722</t>
  </si>
  <si>
    <t>Flat No.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</si>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</sst>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1CEC9-52CE-4705-9431-BCC4E4D2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22ABF-2DF3-0714-EC84-3A0FDFBC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28A4F4-D234-90A6-D25B-1395B0C5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192739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EA54B-D8A1-9926-DEB7-2C58A324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42339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8FDAB-7EF3-555B-0249-B8B4805D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CDD76-6AA0-1DBE-B266-08ABA1FF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43683-49ED-6FA9-FA81-925830C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0" sqref="M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247242.45699999999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276642.45699999999</v>
      </c>
      <c r="D9" s="59" t="s">
        <v>62</v>
      </c>
      <c r="E9" s="60">
        <f>C9/10.764</f>
        <v>25700.711352657007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23</v>
      </c>
      <c r="D13" s="66">
        <f>D12-C13</f>
        <v>77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abSelected="1" workbookViewId="0">
      <selection activeCell="L15" sqref="L15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721</v>
      </c>
      <c r="D2" s="17"/>
      <c r="F2" s="16">
        <v>722</v>
      </c>
      <c r="G2" s="17"/>
    </row>
    <row r="3" spans="1:8" x14ac:dyDescent="0.25">
      <c r="A3" s="15" t="s">
        <v>13</v>
      </c>
      <c r="B3" s="18"/>
      <c r="C3" s="19">
        <v>26500</v>
      </c>
      <c r="D3" s="22" t="s">
        <v>76</v>
      </c>
      <c r="E3" s="6" t="s">
        <v>88</v>
      </c>
      <c r="F3" s="19">
        <v>26500</v>
      </c>
      <c r="G3" s="22" t="s">
        <v>76</v>
      </c>
      <c r="H3" s="6" t="s">
        <v>88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23800</v>
      </c>
      <c r="D5" s="22"/>
      <c r="F5" s="19">
        <f>F3-F4</f>
        <v>23800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23</v>
      </c>
      <c r="D7" s="24">
        <v>2023</v>
      </c>
      <c r="F7" s="24">
        <f>G7-G8</f>
        <v>23</v>
      </c>
      <c r="G7" s="24">
        <v>2023</v>
      </c>
    </row>
    <row r="8" spans="1:8" x14ac:dyDescent="0.25">
      <c r="A8" s="15" t="s">
        <v>18</v>
      </c>
      <c r="B8" s="23"/>
      <c r="C8" s="24">
        <f>C9-C7</f>
        <v>37</v>
      </c>
      <c r="D8" s="24">
        <v>2000</v>
      </c>
      <c r="F8" s="24">
        <f>F9-F7</f>
        <v>37</v>
      </c>
      <c r="G8" s="24">
        <v>2000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34.5</v>
      </c>
      <c r="D10" s="24"/>
      <c r="F10" s="24">
        <f>90*F7/F9</f>
        <v>34.5</v>
      </c>
      <c r="G10" s="24"/>
    </row>
    <row r="11" spans="1:8" x14ac:dyDescent="0.25">
      <c r="A11" s="15"/>
      <c r="B11" s="25"/>
      <c r="C11" s="26">
        <f>C10%</f>
        <v>0.34499999999999997</v>
      </c>
      <c r="D11" s="26"/>
      <c r="F11" s="26">
        <f>F10%</f>
        <v>0.34499999999999997</v>
      </c>
      <c r="G11" s="26"/>
    </row>
    <row r="12" spans="1:8" x14ac:dyDescent="0.25">
      <c r="A12" s="15" t="s">
        <v>21</v>
      </c>
      <c r="B12" s="18"/>
      <c r="C12" s="19">
        <f>C6*C11</f>
        <v>931.49999999999989</v>
      </c>
      <c r="D12" s="22"/>
      <c r="F12" s="19">
        <f>F6*F11</f>
        <v>931.49999999999989</v>
      </c>
      <c r="G12" s="22"/>
    </row>
    <row r="13" spans="1:8" x14ac:dyDescent="0.25">
      <c r="A13" s="15" t="s">
        <v>22</v>
      </c>
      <c r="B13" s="18"/>
      <c r="C13" s="19">
        <f>C6-C12</f>
        <v>1768.5</v>
      </c>
      <c r="D13" s="22"/>
      <c r="F13" s="19">
        <f>F6-F12</f>
        <v>1768.5</v>
      </c>
      <c r="G13" s="22"/>
    </row>
    <row r="14" spans="1:8" x14ac:dyDescent="0.25">
      <c r="A14" s="15" t="s">
        <v>15</v>
      </c>
      <c r="B14" s="18"/>
      <c r="C14" s="19">
        <f>C5</f>
        <v>23800</v>
      </c>
      <c r="D14" s="22"/>
      <c r="F14" s="19">
        <f>F5</f>
        <v>23800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25568.5</v>
      </c>
      <c r="D16" s="22"/>
      <c r="F16" s="20">
        <f>F14+F13</f>
        <v>25568.5</v>
      </c>
      <c r="G16" s="22"/>
    </row>
    <row r="17" spans="1:9" x14ac:dyDescent="0.25">
      <c r="A17" t="s">
        <v>90</v>
      </c>
      <c r="B17" s="23"/>
      <c r="C17" s="24">
        <v>721</v>
      </c>
      <c r="D17" s="24"/>
      <c r="F17" s="24">
        <v>722</v>
      </c>
      <c r="G17" s="24"/>
    </row>
    <row r="18" spans="1:9" x14ac:dyDescent="0.25">
      <c r="A18" s="72" t="str">
        <f>E3</f>
        <v>ACA</v>
      </c>
      <c r="B18" s="7"/>
      <c r="C18" s="29">
        <v>565</v>
      </c>
      <c r="D18" s="24"/>
      <c r="F18" s="29">
        <v>570</v>
      </c>
      <c r="G18" s="24" t="s">
        <v>91</v>
      </c>
    </row>
    <row r="19" spans="1:9" x14ac:dyDescent="0.25">
      <c r="A19" s="15" t="s">
        <v>74</v>
      </c>
      <c r="B19" s="6"/>
      <c r="C19" s="30">
        <f>C18*C16</f>
        <v>14446202.5</v>
      </c>
      <c r="D19" s="31"/>
      <c r="E19" s="66"/>
      <c r="F19" s="30">
        <f>F18*F16</f>
        <v>14574045</v>
      </c>
      <c r="G19" s="73">
        <f>C19+F19</f>
        <v>29020247.5</v>
      </c>
      <c r="H19" s="66">
        <v>30247750</v>
      </c>
      <c r="I19">
        <f>H19/G19</f>
        <v>1.0422981402898097</v>
      </c>
    </row>
    <row r="20" spans="1:9" x14ac:dyDescent="0.25">
      <c r="A20" s="15" t="s">
        <v>24</v>
      </c>
      <c r="C20" s="32">
        <f>C19*90%</f>
        <v>13001582.25</v>
      </c>
      <c r="D20" s="30"/>
      <c r="F20" s="32">
        <f>F19*90%</f>
        <v>13116640.5</v>
      </c>
      <c r="G20" s="73">
        <f t="shared" ref="G20:G21" si="0">C20+F20</f>
        <v>26118222.75</v>
      </c>
    </row>
    <row r="21" spans="1:9" x14ac:dyDescent="0.25">
      <c r="A21" s="15" t="s">
        <v>25</v>
      </c>
      <c r="C21" s="32">
        <f>C19*80%</f>
        <v>11556962</v>
      </c>
      <c r="D21" s="32"/>
      <c r="F21" s="32">
        <f>F19*80%</f>
        <v>11659236</v>
      </c>
      <c r="G21" s="73">
        <f t="shared" si="0"/>
        <v>23216198</v>
      </c>
    </row>
    <row r="22" spans="1:9" x14ac:dyDescent="0.25">
      <c r="A22" s="15"/>
      <c r="D22" s="24"/>
      <c r="G22" s="24"/>
    </row>
    <row r="23" spans="1:9" x14ac:dyDescent="0.25">
      <c r="A23" s="33" t="s">
        <v>26</v>
      </c>
      <c r="B23" s="34"/>
      <c r="C23" s="35">
        <f>C4*C18</f>
        <v>1525500</v>
      </c>
      <c r="D23" s="35"/>
      <c r="F23" s="35">
        <f>F4*F18</f>
        <v>1539000</v>
      </c>
      <c r="G23" s="35"/>
    </row>
    <row r="24" spans="1:9" x14ac:dyDescent="0.25">
      <c r="A24" s="15" t="s">
        <v>27</v>
      </c>
    </row>
    <row r="25" spans="1:9" x14ac:dyDescent="0.25">
      <c r="A25" s="36" t="s">
        <v>28</v>
      </c>
      <c r="B25" s="16"/>
      <c r="C25" s="32">
        <f>C19*0.025/12</f>
        <v>30096.255208333332</v>
      </c>
      <c r="D25" s="32"/>
      <c r="F25" s="32">
        <f>F19*0.025/12</f>
        <v>30362.59375</v>
      </c>
      <c r="G25" s="32"/>
    </row>
    <row r="26" spans="1:9" x14ac:dyDescent="0.25">
      <c r="C26" s="32"/>
      <c r="D26" s="32"/>
      <c r="F26" s="32"/>
      <c r="G26" s="32"/>
    </row>
    <row r="27" spans="1:9" x14ac:dyDescent="0.25">
      <c r="C27" s="32"/>
      <c r="D27" s="32"/>
      <c r="F27" s="32"/>
      <c r="G27" s="32"/>
    </row>
    <row r="28" spans="1:9" x14ac:dyDescent="0.25">
      <c r="C28"/>
      <c r="D28"/>
      <c r="F28"/>
      <c r="G28"/>
    </row>
    <row r="29" spans="1:9" x14ac:dyDescent="0.25">
      <c r="C29"/>
      <c r="D29"/>
      <c r="F29"/>
      <c r="G29"/>
    </row>
    <row r="30" spans="1:9" x14ac:dyDescent="0.25">
      <c r="C30"/>
      <c r="D30"/>
      <c r="F30"/>
      <c r="G30"/>
    </row>
    <row r="31" spans="1:9" x14ac:dyDescent="0.25">
      <c r="C31"/>
      <c r="D31"/>
      <c r="F31"/>
      <c r="G31"/>
    </row>
    <row r="32" spans="1:9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</v>
      </c>
      <c r="C2" s="4">
        <f t="shared" ref="C2:C16" si="1">B2*1.2</f>
        <v>549.6</v>
      </c>
      <c r="D2" s="4">
        <f t="shared" ref="D2:D16" si="2">C2*1.2</f>
        <v>659.52</v>
      </c>
      <c r="E2" s="5">
        <f t="shared" ref="E2:E16" si="3">R2</f>
        <v>12000000</v>
      </c>
      <c r="F2" s="4">
        <f t="shared" ref="F2:F15" si="4">ROUND((E2/B2),0)</f>
        <v>26201</v>
      </c>
      <c r="G2" s="4">
        <f t="shared" ref="G2:G15" si="5">ROUND((E2/C2),0)</f>
        <v>21834</v>
      </c>
      <c r="H2" s="4">
        <f t="shared" ref="H2:H15" si="6">ROUND((E2/D2),0)</f>
        <v>18195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" si="9">O2/1.2</f>
        <v>0</v>
      </c>
      <c r="Q2">
        <v>458</v>
      </c>
      <c r="R2" s="2">
        <v>12000000</v>
      </c>
      <c r="S2" s="2" t="s">
        <v>85</v>
      </c>
    </row>
    <row r="3" spans="1:19" x14ac:dyDescent="0.25">
      <c r="A3" s="4">
        <v>2</v>
      </c>
      <c r="B3" s="4">
        <f t="shared" si="0"/>
        <v>335</v>
      </c>
      <c r="C3" s="4">
        <f t="shared" si="1"/>
        <v>402</v>
      </c>
      <c r="D3" s="4">
        <f t="shared" si="2"/>
        <v>482.4</v>
      </c>
      <c r="E3" s="5">
        <f t="shared" si="3"/>
        <v>7500000</v>
      </c>
      <c r="F3" s="4">
        <f t="shared" si="4"/>
        <v>22388</v>
      </c>
      <c r="G3" s="4">
        <f t="shared" si="5"/>
        <v>18657</v>
      </c>
      <c r="H3" s="4">
        <f t="shared" si="6"/>
        <v>15547</v>
      </c>
      <c r="I3" s="4">
        <f t="shared" si="7"/>
        <v>0</v>
      </c>
      <c r="J3" s="4">
        <f t="shared" si="8"/>
        <v>0</v>
      </c>
      <c r="O3">
        <v>0</v>
      </c>
      <c r="P3">
        <v>402</v>
      </c>
      <c r="Q3">
        <f t="shared" ref="Q3:Q10" si="10">P3/1.2</f>
        <v>335</v>
      </c>
      <c r="R3" s="2">
        <v>7500000</v>
      </c>
      <c r="S3" s="2" t="s">
        <v>86</v>
      </c>
    </row>
    <row r="4" spans="1:19" x14ac:dyDescent="0.25">
      <c r="A4" s="4">
        <v>3</v>
      </c>
      <c r="B4" s="4">
        <f t="shared" si="0"/>
        <v>493.95995999999997</v>
      </c>
      <c r="C4" s="4">
        <f t="shared" si="1"/>
        <v>592.75195199999996</v>
      </c>
      <c r="D4" s="4">
        <f t="shared" si="2"/>
        <v>711.30234239999993</v>
      </c>
      <c r="E4" s="5">
        <f t="shared" si="3"/>
        <v>12000000</v>
      </c>
      <c r="F4" s="4">
        <f t="shared" si="4"/>
        <v>24293</v>
      </c>
      <c r="G4" s="4">
        <f t="shared" si="5"/>
        <v>20245</v>
      </c>
      <c r="H4" s="4">
        <f t="shared" si="6"/>
        <v>16870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1">O4/1.2</f>
        <v>0</v>
      </c>
      <c r="Q4">
        <f>45.89*10.764</f>
        <v>493.95995999999997</v>
      </c>
      <c r="R4" s="2">
        <v>12000000</v>
      </c>
      <c r="S4" s="2" t="s">
        <v>87</v>
      </c>
    </row>
    <row r="5" spans="1:19" x14ac:dyDescent="0.25">
      <c r="A5" s="4">
        <v>4</v>
      </c>
      <c r="B5" s="4">
        <f t="shared" si="0"/>
        <v>490</v>
      </c>
      <c r="C5" s="4">
        <f t="shared" si="1"/>
        <v>588</v>
      </c>
      <c r="D5" s="4">
        <f t="shared" si="2"/>
        <v>705.6</v>
      </c>
      <c r="E5" s="5">
        <f t="shared" si="3"/>
        <v>15000000</v>
      </c>
      <c r="F5" s="4">
        <f t="shared" si="4"/>
        <v>30612</v>
      </c>
      <c r="G5" s="4">
        <f t="shared" si="5"/>
        <v>25510</v>
      </c>
      <c r="H5" s="4">
        <f t="shared" si="6"/>
        <v>21259</v>
      </c>
      <c r="I5" s="4">
        <f t="shared" si="7"/>
        <v>0</v>
      </c>
      <c r="J5" s="4">
        <f t="shared" si="8"/>
        <v>0</v>
      </c>
      <c r="O5">
        <v>0</v>
      </c>
      <c r="P5">
        <f t="shared" si="11"/>
        <v>0</v>
      </c>
      <c r="Q5">
        <v>490</v>
      </c>
      <c r="R5" s="2">
        <v>15000000</v>
      </c>
      <c r="S5" s="2"/>
    </row>
    <row r="6" spans="1:19" x14ac:dyDescent="0.25">
      <c r="A6" s="4">
        <v>5</v>
      </c>
      <c r="B6" s="4">
        <f t="shared" si="0"/>
        <v>512.5</v>
      </c>
      <c r="C6" s="4">
        <f t="shared" si="1"/>
        <v>615</v>
      </c>
      <c r="D6" s="4">
        <f t="shared" si="2"/>
        <v>738</v>
      </c>
      <c r="E6" s="5">
        <f t="shared" si="3"/>
        <v>17500000</v>
      </c>
      <c r="F6" s="4">
        <f t="shared" si="4"/>
        <v>34146</v>
      </c>
      <c r="G6" s="4">
        <f t="shared" si="5"/>
        <v>28455</v>
      </c>
      <c r="H6" s="4">
        <f t="shared" si="6"/>
        <v>23713</v>
      </c>
      <c r="I6" s="4">
        <f t="shared" si="7"/>
        <v>0</v>
      </c>
      <c r="J6" s="4">
        <f t="shared" si="8"/>
        <v>0</v>
      </c>
      <c r="O6">
        <v>0</v>
      </c>
      <c r="P6">
        <v>615</v>
      </c>
      <c r="Q6">
        <f t="shared" si="10"/>
        <v>512.5</v>
      </c>
      <c r="R6" s="2">
        <v>17500000</v>
      </c>
      <c r="S6" s="2"/>
    </row>
    <row r="7" spans="1:19" x14ac:dyDescent="0.25">
      <c r="A7" s="4">
        <v>6</v>
      </c>
      <c r="B7" s="4">
        <f t="shared" si="0"/>
        <v>455</v>
      </c>
      <c r="C7" s="4">
        <f t="shared" si="1"/>
        <v>546</v>
      </c>
      <c r="D7" s="4">
        <f t="shared" si="2"/>
        <v>655.19999999999993</v>
      </c>
      <c r="E7" s="5">
        <f t="shared" si="3"/>
        <v>11000000</v>
      </c>
      <c r="F7" s="4">
        <f t="shared" si="4"/>
        <v>24176</v>
      </c>
      <c r="G7" s="4">
        <f t="shared" si="5"/>
        <v>20147</v>
      </c>
      <c r="H7" s="4">
        <f t="shared" si="6"/>
        <v>16789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v>455</v>
      </c>
      <c r="R7" s="2">
        <v>11000000</v>
      </c>
      <c r="S7" s="2"/>
    </row>
    <row r="8" spans="1:19" x14ac:dyDescent="0.25">
      <c r="A8" s="4">
        <v>7</v>
      </c>
      <c r="B8" s="4">
        <f t="shared" si="0"/>
        <v>497</v>
      </c>
      <c r="C8" s="4">
        <f t="shared" si="1"/>
        <v>596.4</v>
      </c>
      <c r="D8" s="4">
        <f t="shared" si="2"/>
        <v>715.68</v>
      </c>
      <c r="E8" s="5">
        <f t="shared" si="3"/>
        <v>13500000</v>
      </c>
      <c r="F8" s="4">
        <f t="shared" si="4"/>
        <v>27163</v>
      </c>
      <c r="G8" s="4">
        <f t="shared" si="5"/>
        <v>22636</v>
      </c>
      <c r="H8" s="4">
        <f t="shared" si="6"/>
        <v>18863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v>497</v>
      </c>
      <c r="R8" s="2">
        <v>13500000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0"/>
    </row>
    <row r="25" spans="1:19" s="10" customFormat="1" x14ac:dyDescent="0.25">
      <c r="F25" s="69" t="s">
        <v>84</v>
      </c>
      <c r="G25" s="10">
        <v>721</v>
      </c>
    </row>
    <row r="26" spans="1:19" s="10" customFormat="1" x14ac:dyDescent="0.25">
      <c r="F26" s="70" t="s">
        <v>71</v>
      </c>
      <c r="G26" s="10">
        <v>1103</v>
      </c>
      <c r="H26" s="10" t="s">
        <v>89</v>
      </c>
    </row>
    <row r="27" spans="1:19" s="10" customFormat="1" x14ac:dyDescent="0.25">
      <c r="C27" s="68" t="s">
        <v>75</v>
      </c>
      <c r="D27" s="68"/>
      <c r="F27" s="53" t="s">
        <v>88</v>
      </c>
      <c r="G27" s="53">
        <v>565</v>
      </c>
    </row>
    <row r="28" spans="1:19" s="10" customFormat="1" x14ac:dyDescent="0.25">
      <c r="C28" s="68" t="s">
        <v>1</v>
      </c>
      <c r="D28" s="68"/>
      <c r="F28" s="53" t="s">
        <v>72</v>
      </c>
      <c r="G28" s="53">
        <v>678</v>
      </c>
      <c r="H28" s="10">
        <f>G28/G27</f>
        <v>1.2</v>
      </c>
    </row>
    <row r="29" spans="1:19" s="10" customFormat="1" x14ac:dyDescent="0.25">
      <c r="F29" s="53" t="s">
        <v>73</v>
      </c>
      <c r="G29" s="53"/>
    </row>
    <row r="30" spans="1:19" s="10" customFormat="1" x14ac:dyDescent="0.25">
      <c r="C30" s="71"/>
      <c r="D30" s="71"/>
      <c r="F30" s="71" t="s">
        <v>74</v>
      </c>
      <c r="G30" s="71">
        <f>G28*G29</f>
        <v>0</v>
      </c>
      <c r="H30" s="10" t="e">
        <f>G30/D28</f>
        <v>#DIV/0!</v>
      </c>
    </row>
    <row r="31" spans="1:19" s="10" customFormat="1" x14ac:dyDescent="0.25">
      <c r="C31" s="71"/>
      <c r="D31" s="71"/>
      <c r="F31" s="71" t="s">
        <v>24</v>
      </c>
      <c r="G31" s="71">
        <f>G30*90%</f>
        <v>0</v>
      </c>
    </row>
    <row r="32" spans="1:19" s="10" customFormat="1" x14ac:dyDescent="0.25">
      <c r="C32" s="71"/>
      <c r="D32" s="71"/>
      <c r="F32" s="71" t="s">
        <v>25</v>
      </c>
      <c r="G32" s="71">
        <f>G30*80%</f>
        <v>0</v>
      </c>
    </row>
    <row r="33" spans="3:8" s="10" customFormat="1" x14ac:dyDescent="0.25">
      <c r="C33" s="71"/>
      <c r="D33" s="71"/>
    </row>
    <row r="34" spans="3:8" s="10" customFormat="1" x14ac:dyDescent="0.25">
      <c r="C34" s="71"/>
      <c r="D34" s="71"/>
      <c r="F34" s="69" t="s">
        <v>84</v>
      </c>
      <c r="G34" s="10">
        <v>722</v>
      </c>
    </row>
    <row r="35" spans="3:8" s="10" customFormat="1" x14ac:dyDescent="0.25">
      <c r="F35" s="53" t="s">
        <v>88</v>
      </c>
      <c r="G35" s="53">
        <v>570</v>
      </c>
    </row>
    <row r="36" spans="3:8" s="10" customFormat="1" x14ac:dyDescent="0.25">
      <c r="F36" s="53" t="s">
        <v>72</v>
      </c>
      <c r="G36" s="53">
        <v>684</v>
      </c>
      <c r="H36" s="10">
        <f>G36/G35</f>
        <v>1.2</v>
      </c>
    </row>
    <row r="37" spans="3:8" s="10" customFormat="1" x14ac:dyDescent="0.25">
      <c r="F37" s="53" t="s">
        <v>73</v>
      </c>
      <c r="G37" s="53"/>
    </row>
    <row r="38" spans="3:8" s="10" customFormat="1" x14ac:dyDescent="0.25">
      <c r="F38" s="71" t="s">
        <v>74</v>
      </c>
      <c r="G38" s="71">
        <f>G36*G37</f>
        <v>0</v>
      </c>
      <c r="H38" s="10" t="e">
        <f>G38/D36</f>
        <v>#DIV/0!</v>
      </c>
    </row>
    <row r="39" spans="3:8" s="10" customFormat="1" x14ac:dyDescent="0.25">
      <c r="F39" s="71" t="s">
        <v>24</v>
      </c>
      <c r="G39" s="71">
        <f>G38*90%</f>
        <v>0</v>
      </c>
    </row>
    <row r="40" spans="3:8" x14ac:dyDescent="0.25">
      <c r="F40" s="71" t="s">
        <v>25</v>
      </c>
      <c r="G40" s="71">
        <f>G38*80%</f>
        <v>0</v>
      </c>
      <c r="H40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2023-10-18T09:55:25Z</dcterms:modified>
</cp:coreProperties>
</file>