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5A06BC4-5DA0-4A4B-A6B5-964B84012F2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3" sheetId="6" r:id="rId2"/>
    <sheet name="Sheet5" sheetId="11" r:id="rId3"/>
    <sheet name="Sheet2" sheetId="5" r:id="rId4"/>
    <sheet name="Sheet4" sheetId="7" r:id="rId5"/>
    <sheet name="Same" sheetId="8" r:id="rId6"/>
    <sheet name="Sheet6" sheetId="9" r:id="rId7"/>
    <sheet name="Sheet7" sheetId="10" r:id="rId8"/>
    <sheet name="Sheet8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1" l="1"/>
  <c r="C30" i="1"/>
  <c r="A29" i="1"/>
  <c r="B20" i="1"/>
  <c r="F12" i="1"/>
  <c r="F7" i="1"/>
  <c r="F8" i="1" s="1"/>
  <c r="F10" i="1" s="1"/>
  <c r="E10" i="1" s="1"/>
  <c r="I35" i="1" l="1"/>
  <c r="I37" i="1"/>
  <c r="J37" i="1" s="1"/>
  <c r="B10" i="1"/>
  <c r="G38" i="1"/>
  <c r="H38" i="1" s="1"/>
  <c r="D38" i="1"/>
  <c r="G37" i="1"/>
  <c r="J4" i="1" l="1"/>
  <c r="H29" i="1" l="1"/>
  <c r="J5" i="1" l="1"/>
  <c r="H28" i="1"/>
  <c r="H27" i="1"/>
  <c r="B8" i="1" l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l="1"/>
  <c r="B18" i="1" s="1"/>
  <c r="B19" i="1" l="1"/>
  <c r="B21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<sst xmlns="http://schemas.openxmlformats.org/spreadsheetml/2006/main" count="31" uniqueCount="29">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</sst>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5" fontId="7" fillId="0" borderId="0" xfId="0" applyNumberFormat="1" applyFont="1"/>
    <xf numFmtId="164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21180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61180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40</xdr:row>
      <xdr:rowOff>48695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37602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8345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34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6516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I20" sqref="I20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16500</v>
      </c>
      <c r="C3" s="55"/>
      <c r="D3" s="56"/>
      <c r="E3" s="14"/>
      <c r="F3">
        <v>2011</v>
      </c>
      <c r="G3" s="6">
        <v>2023</v>
      </c>
      <c r="H3" s="7">
        <f>G3-F3</f>
        <v>12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2700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13800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2700</v>
      </c>
      <c r="C6" s="58"/>
      <c r="E6" s="14"/>
      <c r="F6" s="14">
        <v>532</v>
      </c>
      <c r="G6" s="14">
        <v>638</v>
      </c>
      <c r="H6" s="31"/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12</v>
      </c>
      <c r="C7" s="59"/>
      <c r="D7" s="14"/>
      <c r="E7" s="14"/>
      <c r="F7" s="14">
        <f>F6*1.2</f>
        <v>638.4</v>
      </c>
      <c r="G7" s="14"/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48</v>
      </c>
      <c r="C8" s="59"/>
      <c r="D8" s="14"/>
      <c r="F8" s="14">
        <f>F7*1.3</f>
        <v>829.92</v>
      </c>
      <c r="G8" s="40"/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>
        <v>10500</v>
      </c>
      <c r="G9" s="34"/>
      <c r="H9" s="44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18</v>
      </c>
      <c r="C10" s="59"/>
      <c r="E10" s="67">
        <f>F10/532</f>
        <v>16380</v>
      </c>
      <c r="F10" s="14">
        <f>F9*F8</f>
        <v>8714160</v>
      </c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0.18</v>
      </c>
      <c r="C11" s="60"/>
      <c r="D11" s="61"/>
      <c r="E11" s="62"/>
      <c r="F11" s="14" t="s">
        <v>24</v>
      </c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486</v>
      </c>
      <c r="C12" s="55"/>
      <c r="E12" s="63"/>
      <c r="F12" s="14">
        <f>142+68+29+31+30+92+102+7+18</f>
        <v>519</v>
      </c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2214</v>
      </c>
      <c r="C13" s="55"/>
      <c r="D13" s="64"/>
      <c r="E13" s="63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13800</v>
      </c>
      <c r="C14" s="55"/>
      <c r="D14" s="5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16014</v>
      </c>
      <c r="C15" s="55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532</v>
      </c>
      <c r="C16" s="59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8519448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27</v>
      </c>
      <c r="B18" s="48">
        <f>B17*0.85</f>
        <v>7241530.7999999998</v>
      </c>
      <c r="C18" s="65"/>
      <c r="E18" s="14"/>
      <c r="F18" s="26"/>
      <c r="G18" s="26"/>
      <c r="H18" s="13"/>
      <c r="I18" s="12"/>
      <c r="N18" s="13"/>
      <c r="O18" s="14"/>
    </row>
    <row r="19" spans="1:15" ht="16.5" x14ac:dyDescent="0.3">
      <c r="A19" s="47" t="s">
        <v>28</v>
      </c>
      <c r="B19" s="48">
        <f>B17*0.7</f>
        <v>5963613.5999999996</v>
      </c>
      <c r="C19" s="65"/>
      <c r="E19" s="14"/>
      <c r="F19" s="26"/>
      <c r="G19" s="26"/>
      <c r="H19" s="13"/>
      <c r="I19" s="12"/>
      <c r="N19" s="13"/>
      <c r="O19" s="14"/>
    </row>
    <row r="20" spans="1:15" ht="16.5" x14ac:dyDescent="0.3">
      <c r="A20" s="47" t="s">
        <v>12</v>
      </c>
      <c r="B20" s="48">
        <f>638*B4</f>
        <v>1722600</v>
      </c>
      <c r="C20" s="65"/>
      <c r="D20" s="56"/>
      <c r="E20" s="14"/>
      <c r="F20" s="14"/>
      <c r="G20" s="14"/>
      <c r="I20" s="5"/>
    </row>
    <row r="21" spans="1:15" ht="16.5" x14ac:dyDescent="0.3">
      <c r="A21" s="41" t="s">
        <v>16</v>
      </c>
      <c r="B21" s="42">
        <f>B17*0.025/12</f>
        <v>17748.850000000002</v>
      </c>
      <c r="C21" s="65"/>
      <c r="D21" s="66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>
        <v>650</v>
      </c>
      <c r="C27" s="21"/>
      <c r="D27" s="20"/>
      <c r="E27" s="20"/>
      <c r="F27" s="20">
        <v>6600000</v>
      </c>
      <c r="G27" s="22" t="e">
        <f t="shared" ref="G27:G33" si="0">F27/C27</f>
        <v>#DIV/0!</v>
      </c>
      <c r="H27" s="22" t="e">
        <f>F27/D27</f>
        <v>#DIV/0!</v>
      </c>
      <c r="I27" s="22">
        <f t="shared" ref="I27:I33" si="1">F27/B27</f>
        <v>10153.846153846154</v>
      </c>
      <c r="J27" s="20"/>
      <c r="K27" s="29"/>
    </row>
    <row r="28" spans="1:15" ht="17.25" x14ac:dyDescent="0.3">
      <c r="B28" s="21"/>
      <c r="C28" s="21">
        <v>410</v>
      </c>
      <c r="D28" s="20"/>
      <c r="E28" s="20"/>
      <c r="F28" s="20">
        <v>5300000</v>
      </c>
      <c r="G28" s="22">
        <f t="shared" si="0"/>
        <v>12926.829268292682</v>
      </c>
      <c r="H28" s="22" t="e">
        <f>F28/D28</f>
        <v>#DIV/0!</v>
      </c>
      <c r="I28" s="22" t="e">
        <f t="shared" si="1"/>
        <v>#DIV/0!</v>
      </c>
      <c r="J28" s="20"/>
      <c r="K28" s="29"/>
    </row>
    <row r="29" spans="1:15" x14ac:dyDescent="0.25">
      <c r="A29">
        <f>B30/C29</f>
        <v>1.5277777777777777</v>
      </c>
      <c r="B29" s="21"/>
      <c r="C29" s="21">
        <v>540</v>
      </c>
      <c r="D29" s="20"/>
      <c r="E29" s="20"/>
      <c r="F29" s="22">
        <v>9500000</v>
      </c>
      <c r="G29" s="22">
        <f t="shared" si="0"/>
        <v>17592.592592592591</v>
      </c>
      <c r="H29" s="22" t="e">
        <f>F29/D29</f>
        <v>#DIV/0!</v>
      </c>
      <c r="I29" s="22" t="e">
        <f t="shared" si="1"/>
        <v>#DIV/0!</v>
      </c>
      <c r="J29" s="20"/>
    </row>
    <row r="30" spans="1:15" x14ac:dyDescent="0.25">
      <c r="B30" s="21">
        <v>825</v>
      </c>
      <c r="C30" s="21">
        <f>B30/1.5</f>
        <v>550</v>
      </c>
      <c r="D30" s="20"/>
      <c r="E30" s="20"/>
      <c r="F30" s="22">
        <v>9000000</v>
      </c>
      <c r="G30" s="22">
        <f t="shared" si="0"/>
        <v>16363.636363636364</v>
      </c>
      <c r="H30" s="22" t="e">
        <f t="shared" ref="H30:H33" si="2">F30/D30</f>
        <v>#DIV/0!</v>
      </c>
      <c r="I30" s="22">
        <f t="shared" si="1"/>
        <v>10909.09090909091</v>
      </c>
      <c r="J30" s="20"/>
    </row>
    <row r="31" spans="1:15" x14ac:dyDescent="0.25">
      <c r="B31" s="18">
        <v>810</v>
      </c>
      <c r="C31" s="21">
        <f>B31/1.52</f>
        <v>532.8947368421052</v>
      </c>
      <c r="D31" s="35"/>
      <c r="F31" s="36">
        <v>8500000</v>
      </c>
      <c r="G31" s="36">
        <f t="shared" si="0"/>
        <v>15950.61728395062</v>
      </c>
      <c r="H31" s="22" t="e">
        <f t="shared" si="2"/>
        <v>#DIV/0!</v>
      </c>
      <c r="I31" s="36">
        <f t="shared" si="1"/>
        <v>10493.827160493827</v>
      </c>
      <c r="J31" s="20"/>
    </row>
    <row r="32" spans="1:15" x14ac:dyDescent="0.25">
      <c r="D32" s="35"/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s="20"/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D35" s="50" t="e">
        <f>C35/B35</f>
        <v>#DIV/0!</v>
      </c>
      <c r="E35">
        <v>344750</v>
      </c>
      <c r="F35">
        <v>30000</v>
      </c>
      <c r="G35">
        <f>F35+E35+C35</f>
        <v>374750</v>
      </c>
      <c r="H35" t="e">
        <f>G35/B35</f>
        <v>#DIV/0!</v>
      </c>
      <c r="I35" s="14" t="e">
        <f>A35/B35</f>
        <v>#DIV/0!</v>
      </c>
      <c r="J35" s="14"/>
    </row>
    <row r="36" spans="1:10" x14ac:dyDescent="0.25">
      <c r="D36" s="50" t="e">
        <f>C36/B36</f>
        <v>#DIV/0!</v>
      </c>
      <c r="E36">
        <v>2450000</v>
      </c>
      <c r="F36">
        <v>30000</v>
      </c>
      <c r="G36">
        <f>F36+E36+C36</f>
        <v>2480000</v>
      </c>
      <c r="H36" t="e">
        <f>G36/B36</f>
        <v>#DIV/0!</v>
      </c>
      <c r="I36" s="14"/>
    </row>
    <row r="37" spans="1:10" x14ac:dyDescent="0.25">
      <c r="D37" s="50" t="e">
        <f>C37/B37</f>
        <v>#DIV/0!</v>
      </c>
      <c r="E37">
        <v>348250</v>
      </c>
      <c r="F37">
        <v>30000</v>
      </c>
      <c r="G37">
        <f>F37+E37+C37</f>
        <v>378250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16"/>
      <c r="D38" s="50" t="e">
        <f>C38/B38</f>
        <v>#DIV/0!</v>
      </c>
      <c r="E38">
        <v>280000</v>
      </c>
      <c r="F38">
        <v>30000</v>
      </c>
      <c r="G38">
        <f>F38+E38+C38</f>
        <v>310000</v>
      </c>
      <c r="H38" t="e">
        <f>G38/B38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>
      <selection activeCell="I45" sqref="I4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Sheet3</vt:lpstr>
      <vt:lpstr>Sheet5</vt:lpstr>
      <vt:lpstr>Sheet2</vt:lpstr>
      <vt:lpstr>Sheet4</vt:lpstr>
      <vt:lpstr>Same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2023-10-26T06:15:28Z</dcterms:modified>
</cp:coreProperties>
</file>