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5CA6C5D-59BA-4D4E-83AD-42079E813A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1" l="1"/>
  <c r="J30" i="1"/>
  <c r="D30" i="1"/>
  <c r="D29" i="1"/>
  <c r="D28" i="1"/>
  <c r="D27" i="1"/>
  <c r="D26" i="1"/>
  <c r="E9" i="1"/>
  <c r="E7" i="1"/>
  <c r="G9" i="1"/>
  <c r="D20" i="1" l="1"/>
  <c r="H12" i="1"/>
  <c r="J12" i="1" s="1"/>
  <c r="J13" i="1" s="1"/>
  <c r="F8" i="1"/>
  <c r="F7" i="1"/>
  <c r="G13" i="1"/>
  <c r="F12" i="1"/>
  <c r="G6" i="1"/>
  <c r="J29" i="1"/>
  <c r="J28" i="1"/>
  <c r="J27" i="1"/>
  <c r="I34" i="1"/>
  <c r="J34" i="1" s="1"/>
  <c r="B10" i="1"/>
  <c r="G37" i="1"/>
  <c r="H37" i="1" s="1"/>
  <c r="D37" i="1"/>
  <c r="G36" i="1"/>
  <c r="J4" i="1" l="1"/>
  <c r="H28" i="1" l="1"/>
  <c r="J5" i="1" l="1"/>
  <c r="H27" i="1"/>
  <c r="H26" i="1"/>
  <c r="B8" i="1" l="1"/>
  <c r="J26" i="1" l="1"/>
  <c r="G26" i="1"/>
  <c r="G27" i="1" l="1"/>
  <c r="G28" i="1"/>
  <c r="G29" i="1"/>
  <c r="H29" i="1"/>
  <c r="G30" i="1"/>
  <c r="H30" i="1"/>
  <c r="G31" i="1"/>
  <c r="H31" i="1"/>
  <c r="G32" i="1"/>
  <c r="H32" i="1"/>
  <c r="G34" i="1"/>
  <c r="G35" i="1"/>
  <c r="H36" i="1"/>
  <c r="H35" i="1" l="1"/>
  <c r="H34" i="1"/>
  <c r="D35" i="1" l="1"/>
  <c r="I31" i="1" l="1"/>
  <c r="I30" i="1"/>
  <c r="I32" i="1"/>
  <c r="D36" i="1" l="1"/>
  <c r="I26" i="1"/>
  <c r="D34" i="1" l="1"/>
  <c r="I27" i="1"/>
  <c r="I28" i="1"/>
  <c r="I29" i="1"/>
  <c r="H3" i="1" l="1"/>
  <c r="B5" i="1" l="1"/>
  <c r="B11" i="1" l="1"/>
  <c r="B6" i="1"/>
  <c r="B14" i="1"/>
  <c r="B12" i="1" l="1"/>
  <c r="B13" i="1" s="1"/>
  <c r="B15" i="1" s="1"/>
  <c r="C15" i="1" s="1"/>
  <c r="B17" i="1" l="1"/>
  <c r="B22" i="1" s="1"/>
  <c r="C17" i="1"/>
  <c r="D17" i="1" l="1"/>
  <c r="D19" i="1" s="1"/>
  <c r="D21" i="1" l="1"/>
  <c r="D18" i="1"/>
</calcChain>
</file>

<file path=xl/sharedStrings.xml><?xml version="1.0" encoding="utf-8"?>
<sst xmlns="http://schemas.openxmlformats.org/spreadsheetml/2006/main" count="34" uniqueCount="31">
  <si>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</si>
  <si>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</si>
  <si>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</si>
  <si>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</si>
  <si>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</si>
  <si>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</si>
  <si>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</si>
  <si>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</si>
  <si>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</si>
  <si>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</si>
  <si>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</si>
  <si>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</si>
  <si>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</si>
  <si>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</si>
  <si>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</si>
  <si>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</si>
  <si>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</si>
  <si>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</si>
  <si>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</si>
  <si>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</si>
  <si>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</si>
  <si>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</si>
  <si>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</si>
  <si>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</si>
  <si>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</si>
  <si>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RV</t>
  </si>
  <si>
    <t>DV</t>
  </si>
  <si>
    <t>Oepn Terrace Area</t>
  </si>
  <si>
    <t>Flat Value</t>
  </si>
  <si>
    <t>Terrace Value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</si>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</sst>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43" fontId="12" fillId="2" borderId="1" xfId="0" applyNumberFormat="1" applyFont="1" applyFill="1" applyBorder="1"/>
    <xf numFmtId="0" fontId="0" fillId="3" borderId="0" xfId="0" applyFill="1"/>
    <xf numFmtId="43" fontId="6" fillId="0" borderId="0" xfId="0" applyNumberFormat="1" applyFont="1"/>
    <xf numFmtId="43" fontId="14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259083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79E8C6-8BE0-44E8-B447-12CC4E8A2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0283" cy="827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306374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3F385-A3F3-4F8E-8177-CD96A89EE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79174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154038</xdr:colOff>
      <xdr:row>41</xdr:row>
      <xdr:rowOff>134459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1B67A2-984B-44E4-85A5-5669A536E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36438" cy="7944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468917</xdr:colOff>
      <xdr:row>42</xdr:row>
      <xdr:rowOff>48748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353DE1-BA73-4600-8F9E-8193D220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08917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487970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8C5C86-8D2D-4A76-8388-240CCF13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27970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D9A25-2F77-4EDD-8559-38687509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468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77572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AF464-A6D3-4FC5-A8CB-96F1B655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1172" cy="79449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571500</xdr:colOff>
      <xdr:row>39</xdr:row>
      <xdr:rowOff>0</xdr:rowOff>
    </xdr:from>
    <xdr:to>
      <xdr:col>13</xdr:col>
      <xdr:colOff>495300</xdr:colOff>
      <xdr:row>41</xdr:row>
      <xdr:rowOff>57150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D1D7807-C1BA-4B1A-806B-78A72DA8F81A}"/>
            </a:ext>
          </a:extLst>
        </xdr:cNvPr>
        <xdr:cNvSpPr/>
      </xdr:nvSpPr>
      <xdr:spPr>
        <a:xfrm>
          <a:off x="571500" y="7429500"/>
          <a:ext cx="7848600" cy="43815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4.285156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2" t="s">
        <v>28</v>
      </c>
      <c r="C2" s="42" t="s">
        <v>29</v>
      </c>
      <c r="D2" s="33" t="s">
        <v>30</v>
      </c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3">
        <v>17600</v>
      </c>
      <c r="C3" s="43"/>
      <c r="D3" s="34"/>
      <c r="E3" s="15"/>
      <c r="F3" s="5">
        <v>2010</v>
      </c>
      <c r="G3" s="7">
        <v>2023</v>
      </c>
      <c r="H3" s="8">
        <f>G3-F3</f>
        <v>13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3">
        <v>2600</v>
      </c>
      <c r="C4" s="43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3">
        <f>B3-B4</f>
        <v>15000</v>
      </c>
      <c r="C5" s="50"/>
      <c r="D5" s="21"/>
      <c r="F5" t="s">
        <v>23</v>
      </c>
      <c r="G5" s="34" t="s">
        <v>27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3">
        <f>B4</f>
        <v>2600</v>
      </c>
      <c r="C6" s="51"/>
      <c r="D6" s="21"/>
      <c r="E6" s="15">
        <v>525</v>
      </c>
      <c r="F6" s="15">
        <v>525</v>
      </c>
      <c r="G6" s="34">
        <f>19.52*10.764</f>
        <v>210.11327999999997</v>
      </c>
      <c r="H6" s="23"/>
      <c r="I6" s="46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13</v>
      </c>
      <c r="C7" s="36"/>
      <c r="D7" s="21"/>
      <c r="E7" s="15">
        <f>E6*1.2</f>
        <v>630</v>
      </c>
      <c r="F7" s="15">
        <f>F6*1.2</f>
        <v>630</v>
      </c>
      <c r="G7" s="34"/>
      <c r="H7" s="23"/>
      <c r="I7" s="46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47</v>
      </c>
      <c r="C8" s="36"/>
      <c r="D8" s="21"/>
      <c r="E8">
        <v>18000</v>
      </c>
      <c r="F8" s="15">
        <f>F7+G6</f>
        <v>840.11328000000003</v>
      </c>
      <c r="G8" s="45"/>
      <c r="H8" s="48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D9" s="21"/>
      <c r="E9" s="15">
        <f>E8*E7</f>
        <v>11340000</v>
      </c>
      <c r="F9" s="27">
        <v>18000</v>
      </c>
      <c r="G9" s="38">
        <f>F9*F8</f>
        <v>15122039.040000001</v>
      </c>
      <c r="H9" s="47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19.5</v>
      </c>
      <c r="C10" s="36"/>
      <c r="D10" s="21"/>
      <c r="F10" s="15"/>
      <c r="G10" s="38"/>
      <c r="H10" s="47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4">
        <f>B10%</f>
        <v>0.19500000000000001</v>
      </c>
      <c r="C11" s="44"/>
      <c r="D11" s="37"/>
      <c r="E11" s="30"/>
      <c r="F11" s="15" t="s">
        <v>24</v>
      </c>
      <c r="G11" s="38"/>
      <c r="H11" s="49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3">
        <f>B6*B11</f>
        <v>507</v>
      </c>
      <c r="C12" s="43"/>
      <c r="D12" s="21"/>
      <c r="E12" s="1"/>
      <c r="F12" s="15">
        <f>158+82+37+28+90+36+22+61+21</f>
        <v>535</v>
      </c>
      <c r="G12" s="14">
        <v>155</v>
      </c>
      <c r="H12" s="27">
        <f>G12+F12</f>
        <v>690</v>
      </c>
      <c r="I12" s="26">
        <v>20000</v>
      </c>
      <c r="J12" s="54">
        <f>I12*H12</f>
        <v>13800000</v>
      </c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3">
        <f>B6-B12</f>
        <v>2093</v>
      </c>
      <c r="C13" s="43"/>
      <c r="D13" s="38"/>
      <c r="E13" s="1"/>
      <c r="F13" s="15"/>
      <c r="G13" s="27">
        <f>G12*1.2</f>
        <v>186</v>
      </c>
      <c r="H13" s="27"/>
      <c r="I13" s="20"/>
      <c r="J13" s="54">
        <f>J12/525</f>
        <v>26285.714285714286</v>
      </c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3">
        <f>B5</f>
        <v>15000</v>
      </c>
      <c r="C14" s="43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51">
        <f>B14+B13</f>
        <v>17093</v>
      </c>
      <c r="C15" s="51">
        <f>B15*40%</f>
        <v>6837.2000000000007</v>
      </c>
      <c r="D15" s="55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2" t="s">
        <v>15</v>
      </c>
      <c r="B16" s="52">
        <v>630</v>
      </c>
      <c r="C16" s="52">
        <v>210</v>
      </c>
      <c r="D16" s="52"/>
      <c r="E16" s="14"/>
      <c r="F16" s="27"/>
      <c r="G16" s="29"/>
      <c r="H16" s="14"/>
      <c r="I16" s="13"/>
      <c r="L16" s="5"/>
      <c r="N16" s="11"/>
      <c r="O16" s="6"/>
    </row>
    <row r="17" spans="1:15" ht="16.5" x14ac:dyDescent="0.3">
      <c r="A17" s="52" t="s">
        <v>11</v>
      </c>
      <c r="B17" s="52">
        <f>B16*B15</f>
        <v>10768590</v>
      </c>
      <c r="C17" s="52">
        <f>C16*C15</f>
        <v>1435812.0000000002</v>
      </c>
      <c r="D17" s="52">
        <f>B17+C17</f>
        <v>12204402</v>
      </c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2" t="s">
        <v>25</v>
      </c>
      <c r="B18" s="52"/>
      <c r="C18" s="52"/>
      <c r="D18" s="52">
        <f>D17*0.85</f>
        <v>10373741.699999999</v>
      </c>
      <c r="E18" s="15"/>
      <c r="F18" s="27"/>
      <c r="G18" s="27"/>
      <c r="H18" s="14"/>
      <c r="I18" s="13"/>
      <c r="N18" s="14"/>
      <c r="O18" s="15"/>
    </row>
    <row r="19" spans="1:15" ht="16.5" x14ac:dyDescent="0.3">
      <c r="A19" s="52" t="s">
        <v>26</v>
      </c>
      <c r="B19" s="52"/>
      <c r="C19" s="52"/>
      <c r="D19" s="52">
        <f>D17*0.7</f>
        <v>8543081.4000000004</v>
      </c>
      <c r="E19" s="15"/>
      <c r="F19" s="27"/>
      <c r="G19" s="27"/>
      <c r="H19" s="14"/>
      <c r="I19" s="13"/>
      <c r="N19" s="14"/>
      <c r="O19" s="15"/>
    </row>
    <row r="20" spans="1:15" ht="16.5" x14ac:dyDescent="0.3">
      <c r="A20" s="52" t="s">
        <v>12</v>
      </c>
      <c r="B20" s="52"/>
      <c r="C20" s="52"/>
      <c r="D20" s="52">
        <f>840*B4</f>
        <v>2184000</v>
      </c>
      <c r="E20" s="15"/>
      <c r="F20" s="15"/>
      <c r="G20" s="15"/>
      <c r="I20" s="6"/>
    </row>
    <row r="21" spans="1:15" ht="16.5" x14ac:dyDescent="0.3">
      <c r="A21" s="52" t="s">
        <v>16</v>
      </c>
      <c r="B21" s="52"/>
      <c r="C21" s="52"/>
      <c r="D21" s="52">
        <f>D17*0.025/12</f>
        <v>25425.837499999998</v>
      </c>
      <c r="E21" s="15"/>
      <c r="F21" s="15"/>
      <c r="I21" s="15"/>
    </row>
    <row r="22" spans="1:15" x14ac:dyDescent="0.25">
      <c r="B22" s="25">
        <f>B17/630</f>
        <v>17093</v>
      </c>
      <c r="C22" s="25"/>
    </row>
    <row r="23" spans="1:15" x14ac:dyDescent="0.25">
      <c r="F23" s="15"/>
    </row>
    <row r="24" spans="1:15" x14ac:dyDescent="0.25">
      <c r="D24" t="s">
        <v>14</v>
      </c>
    </row>
    <row r="25" spans="1:15" x14ac:dyDescent="0.25">
      <c r="B25" s="22" t="s">
        <v>20</v>
      </c>
      <c r="C25" s="22" t="s">
        <v>15</v>
      </c>
      <c r="D25" s="21" t="s">
        <v>21</v>
      </c>
      <c r="E25" s="21"/>
      <c r="F25" s="21" t="s">
        <v>11</v>
      </c>
      <c r="G25" s="21" t="s">
        <v>17</v>
      </c>
      <c r="H25" s="21" t="s">
        <v>18</v>
      </c>
      <c r="I25" s="21" t="s">
        <v>19</v>
      </c>
      <c r="J25" s="21"/>
    </row>
    <row r="26" spans="1:15" ht="17.25" x14ac:dyDescent="0.3">
      <c r="B26" s="22"/>
      <c r="C26" s="22">
        <v>650</v>
      </c>
      <c r="D26" s="21">
        <f>C26*1.2</f>
        <v>780</v>
      </c>
      <c r="E26" s="21"/>
      <c r="F26" s="21">
        <v>22100000</v>
      </c>
      <c r="G26" s="23">
        <f t="shared" ref="G26:G32" si="0">F26/C26</f>
        <v>34000</v>
      </c>
      <c r="H26" s="23">
        <f>F26/D26</f>
        <v>28333.333333333332</v>
      </c>
      <c r="I26" s="23" t="e">
        <f t="shared" ref="I26:I32" si="1">F26/B26</f>
        <v>#DIV/0!</v>
      </c>
      <c r="J26" s="21">
        <f>D26/C26</f>
        <v>1.2</v>
      </c>
      <c r="K26" s="31"/>
    </row>
    <row r="27" spans="1:15" ht="17.25" x14ac:dyDescent="0.3">
      <c r="B27" s="22"/>
      <c r="C27" s="22">
        <v>725</v>
      </c>
      <c r="D27" s="21">
        <f>C27*1.2</f>
        <v>870</v>
      </c>
      <c r="E27" s="21"/>
      <c r="F27" s="21">
        <v>14500000</v>
      </c>
      <c r="G27" s="23">
        <f t="shared" si="0"/>
        <v>20000</v>
      </c>
      <c r="H27" s="23">
        <f>F27/D27</f>
        <v>16666.666666666668</v>
      </c>
      <c r="I27" s="23" t="e">
        <f t="shared" si="1"/>
        <v>#DIV/0!</v>
      </c>
      <c r="J27" s="21">
        <f>B27/C27</f>
        <v>0</v>
      </c>
      <c r="K27" s="31"/>
    </row>
    <row r="28" spans="1:15" x14ac:dyDescent="0.25">
      <c r="B28" s="22"/>
      <c r="C28" s="22">
        <v>850</v>
      </c>
      <c r="D28" s="21">
        <f>C28*1.2</f>
        <v>1020</v>
      </c>
      <c r="E28" s="21"/>
      <c r="F28" s="23">
        <v>16500000</v>
      </c>
      <c r="G28" s="23">
        <f t="shared" si="0"/>
        <v>19411.764705882353</v>
      </c>
      <c r="H28" s="23">
        <f>F28/D28</f>
        <v>16176.470588235294</v>
      </c>
      <c r="I28" s="23" t="e">
        <f t="shared" si="1"/>
        <v>#DIV/0!</v>
      </c>
      <c r="J28" s="21">
        <f>D28/C28</f>
        <v>1.2</v>
      </c>
    </row>
    <row r="29" spans="1:15" x14ac:dyDescent="0.25">
      <c r="B29" s="22"/>
      <c r="C29" s="22">
        <v>707</v>
      </c>
      <c r="D29" s="21">
        <f>C29*1.2</f>
        <v>848.4</v>
      </c>
      <c r="E29" s="21"/>
      <c r="F29" s="23">
        <v>15800000</v>
      </c>
      <c r="G29" s="23">
        <f t="shared" si="0"/>
        <v>22347.949080622348</v>
      </c>
      <c r="H29" s="23">
        <f t="shared" ref="H29:H32" si="2">F29/D29</f>
        <v>18623.290900518623</v>
      </c>
      <c r="I29" s="23" t="e">
        <f t="shared" si="1"/>
        <v>#DIV/0!</v>
      </c>
      <c r="J29" s="21">
        <f>D29/C29</f>
        <v>1.2</v>
      </c>
    </row>
    <row r="30" spans="1:15" x14ac:dyDescent="0.25">
      <c r="C30" s="22">
        <v>630</v>
      </c>
      <c r="D30" s="21">
        <f>C30*1.2</f>
        <v>756</v>
      </c>
      <c r="F30" s="40">
        <v>13000000</v>
      </c>
      <c r="G30" s="40">
        <f t="shared" si="0"/>
        <v>20634.920634920636</v>
      </c>
      <c r="H30" s="23">
        <f t="shared" si="2"/>
        <v>17195.767195767196</v>
      </c>
      <c r="I30" s="40" t="e">
        <f t="shared" si="1"/>
        <v>#DIV/0!</v>
      </c>
      <c r="J30" s="21">
        <f>D30/C30</f>
        <v>1.2</v>
      </c>
    </row>
    <row r="31" spans="1:15" x14ac:dyDescent="0.25">
      <c r="C31" s="19">
        <v>640</v>
      </c>
      <c r="D31">
        <v>750</v>
      </c>
      <c r="F31" s="40">
        <v>14000000</v>
      </c>
      <c r="G31" s="40">
        <f t="shared" si="0"/>
        <v>21875</v>
      </c>
      <c r="H31" s="40">
        <f t="shared" si="2"/>
        <v>18666.666666666668</v>
      </c>
      <c r="I31" s="40" t="e">
        <f t="shared" si="1"/>
        <v>#DIV/0!</v>
      </c>
      <c r="J31" s="21">
        <f>D31/C31</f>
        <v>1.171875</v>
      </c>
    </row>
    <row r="32" spans="1:15" x14ac:dyDescent="0.25">
      <c r="C32" s="19">
        <v>640</v>
      </c>
      <c r="D32">
        <v>750</v>
      </c>
      <c r="F32" s="39">
        <v>14500000</v>
      </c>
      <c r="G32" s="40">
        <f t="shared" si="0"/>
        <v>22656.25</v>
      </c>
      <c r="H32" s="40">
        <f t="shared" si="2"/>
        <v>19333.333333333332</v>
      </c>
      <c r="I32" s="40" t="e">
        <f t="shared" si="1"/>
        <v>#DIV/0!</v>
      </c>
    </row>
    <row r="33" spans="1:10" x14ac:dyDescent="0.25">
      <c r="B33" s="19" t="s">
        <v>22</v>
      </c>
    </row>
    <row r="34" spans="1:10" x14ac:dyDescent="0.25">
      <c r="B34" s="19">
        <v>485</v>
      </c>
      <c r="C34" s="19">
        <v>6852121</v>
      </c>
      <c r="D34" s="53">
        <f>C34/B34</f>
        <v>14128.084536082475</v>
      </c>
      <c r="E34">
        <v>245000</v>
      </c>
      <c r="F34">
        <v>30000</v>
      </c>
      <c r="G34">
        <f>F34+E34+C34</f>
        <v>7127121</v>
      </c>
      <c r="H34">
        <f>G34/B34</f>
        <v>14695.094845360825</v>
      </c>
      <c r="I34" s="15">
        <f>B34+154</f>
        <v>639</v>
      </c>
      <c r="J34" s="15">
        <f>C34/I34</f>
        <v>10723.194053208137</v>
      </c>
    </row>
    <row r="35" spans="1:10" x14ac:dyDescent="0.25">
      <c r="D35" s="53" t="e">
        <f>C35/B35</f>
        <v>#DIV/0!</v>
      </c>
      <c r="E35">
        <v>233500</v>
      </c>
      <c r="F35">
        <v>30000</v>
      </c>
      <c r="G35">
        <f>F35+E35+C35</f>
        <v>263500</v>
      </c>
      <c r="H35" t="e">
        <f>G35/B35</f>
        <v>#DIV/0!</v>
      </c>
      <c r="I35" s="15"/>
    </row>
    <row r="36" spans="1:10" x14ac:dyDescent="0.25">
      <c r="D36" s="53" t="e">
        <f>C36/B36</f>
        <v>#DIV/0!</v>
      </c>
      <c r="E36">
        <v>280000</v>
      </c>
      <c r="F36">
        <v>30000</v>
      </c>
      <c r="G36">
        <f>F36+E36+C36</f>
        <v>310000</v>
      </c>
      <c r="H36" t="e">
        <f>G36/B36</f>
        <v>#DIV/0!</v>
      </c>
    </row>
    <row r="37" spans="1:10" ht="15.75" x14ac:dyDescent="0.25">
      <c r="A37" s="17"/>
      <c r="D37" s="53" t="e">
        <f>C37/B37</f>
        <v>#DIV/0!</v>
      </c>
      <c r="E37">
        <v>231000</v>
      </c>
      <c r="F37">
        <v>30000</v>
      </c>
      <c r="G37">
        <f>F37+E37+C37</f>
        <v>261000</v>
      </c>
      <c r="H37" t="e">
        <f>G37/B37</f>
        <v>#DIV/0!</v>
      </c>
    </row>
    <row r="38" spans="1:10" ht="15.75" x14ac:dyDescent="0.25">
      <c r="A38" s="17"/>
    </row>
    <row r="39" spans="1:10" ht="15.75" x14ac:dyDescent="0.25">
      <c r="A39" s="17"/>
    </row>
    <row r="40" spans="1:10" ht="15.75" x14ac:dyDescent="0.25">
      <c r="A40" s="17"/>
    </row>
    <row r="41" spans="1:10" ht="15.75" x14ac:dyDescent="0.25">
      <c r="A41" s="17"/>
    </row>
    <row r="42" spans="1:10" ht="15.75" x14ac:dyDescent="0.25">
      <c r="A42" s="17"/>
    </row>
    <row r="43" spans="1:10" ht="15.75" x14ac:dyDescent="0.25">
      <c r="A43" s="17"/>
    </row>
    <row r="63" spans="4:6" x14ac:dyDescent="0.25">
      <c r="D63" s="15"/>
      <c r="E63" s="15"/>
      <c r="F63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3FC2D-EB22-471E-B354-7DA30F0EFBA5}">
  <dimension ref="A1"/>
  <sheetViews>
    <sheetView topLeftCell="A9" workbookViewId="0">
      <selection activeCell="S30" sqref="S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2023-10-10T06:44:28Z</dcterms:modified>
</cp:coreProperties>
</file>