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PNB_MCC Fort_Rachana Sandeep Sonthalia\"/>
    </mc:Choice>
  </mc:AlternateContent>
  <xr:revisionPtr revIDLastSave="0" documentId="13_ncr:1_{EDE34354-37C3-4191-8451-0043AB53BAF6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5" i="23" l="1"/>
  <c r="F37" i="4"/>
  <c r="Q9" i="4"/>
  <c r="G31" i="4"/>
  <c r="D34" i="4"/>
  <c r="H29" i="4"/>
  <c r="C5" i="25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Q8" i="4"/>
  <c r="B8" i="4" s="1"/>
  <c r="C8" i="4" s="1"/>
  <c r="D8" i="4" s="1"/>
  <c r="B9" i="4"/>
  <c r="C9" i="4" s="1"/>
  <c r="D9" i="4" s="1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C20" i="25"/>
  <c r="C16" i="25"/>
  <c r="C17" i="25" s="1"/>
  <c r="H4" i="4" l="1"/>
  <c r="G33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C7" i="25"/>
  <c r="E5" i="25"/>
  <c r="E17" i="25"/>
  <c r="C19" i="25"/>
  <c r="C21" i="25" s="1"/>
  <c r="E21" i="25" s="1"/>
  <c r="C9" i="25" l="1"/>
  <c r="E9" i="25" s="1"/>
  <c r="G32" i="4"/>
  <c r="H31" i="4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<sst xmlns="http://schemas.openxmlformats.org/spreadsheetml/2006/main" count="132" uniqueCount="89">
  <si>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</si>
  <si>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</si>
  <si>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</si>
  <si>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</si>
  <si>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</si>
  <si>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</si>
  <si>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</si>
  <si>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</si>
  <si>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</si>
  <si>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</si>
  <si>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</si>
  <si>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</si>
  <si>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</si>
  <si>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</si>
  <si>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</si>
  <si>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</si>
  <si>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</si>
  <si>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</si>
  <si>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</si>
  <si>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</si>
  <si>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</si>
  <si>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</si>
  <si>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</si>
  <si>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</si>
  <si>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</si>
  <si>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</si>
  <si>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</si>
  <si>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</si>
  <si>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</si>
  <si>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</si>
  <si>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</si>
  <si>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</si>
  <si>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</si>
  <si>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</si>
  <si>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</si>
  <si>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</si>
  <si>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</si>
  <si>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</si>
  <si>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</si>
  <si>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</si>
  <si>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</si>
  <si>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</si>
  <si>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</si>
  <si>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</si>
  <si>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</si>
  <si>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</si>
  <si>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</si>
  <si>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</si>
  <si>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</si>
  <si>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</si>
  <si>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</si>
  <si>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</si>
  <si>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</si>
  <si>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</si>
  <si>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</si>
  <si>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</si>
  <si>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</si>
  <si>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</si>
  <si>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</si>
  <si>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</si>
  <si>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</si>
  <si>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</si>
  <si>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</si>
  <si>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</si>
  <si>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</si>
  <si>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</si>
  <si>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</si>
  <si>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</si>
  <si>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</si>
  <si>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</si>
  <si>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</si>
  <si>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</si>
  <si>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</si>
  <si>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</si>
  <si>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</si>
  <si>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</si>
  <si>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</si>
  <si>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</si>
  <si>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</si>
  <si>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</si>
  <si>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</si>
  <si>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</si>
  <si>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</si>
  <si>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</si>
  <si>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</si>
  <si>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IGR-10.01.23</t>
  </si>
  <si>
    <t>PREV VAL A V SHETTY - 2020</t>
  </si>
  <si>
    <t>RATE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</si>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</sst>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F5D050-FCEE-385D-A542-18392D87E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363702</xdr:colOff>
      <xdr:row>41</xdr:row>
      <xdr:rowOff>182090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D4564AE-B12B-C0D4-3CF2-24C41EA60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55702" cy="79925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373229</xdr:colOff>
      <xdr:row>46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0BE7A0-AA84-278B-4022-051699A7F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65229" cy="87737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335123</xdr:colOff>
      <xdr:row>48</xdr:row>
      <xdr:rowOff>182203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11474A7-0A03-BC9B-345E-5E89D6FF7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527123" cy="88023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497071</xdr:colOff>
      <xdr:row>45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9012B4-7DC8-AB6D-5C81-459CB6EB9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89071" cy="87451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307055</xdr:colOff>
      <xdr:row>47</xdr:row>
      <xdr:rowOff>29829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8CFD98-D877-E09C-BC18-AFD1FCC0B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56655" cy="898332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59370</xdr:colOff>
      <xdr:row>47</xdr:row>
      <xdr:rowOff>86987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D07778-AA5A-2E5F-5627-7E178C49A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08970" cy="904048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135326</xdr:colOff>
      <xdr:row>40</xdr:row>
      <xdr:rowOff>143958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F5A6276-5D30-270E-95A8-206A2A84B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56126" cy="776395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106747</xdr:colOff>
      <xdr:row>41</xdr:row>
      <xdr:rowOff>134459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18E331-FDD5-87CE-BBD7-1C112FBF5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27547" cy="79449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K20" sqref="K2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301828.45399999997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331228.45399999997</v>
      </c>
      <c r="D9" s="63" t="s">
        <v>62</v>
      </c>
      <c r="E9" s="64">
        <f>C9/10.764</f>
        <v>30771.87421033073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2017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6</v>
      </c>
      <c r="D13" s="70">
        <f>D12-C13</f>
        <v>94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22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C25" sqref="C25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34000</v>
      </c>
      <c r="D3" s="24" t="s">
        <v>75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31300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6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54</v>
      </c>
      <c r="D8" s="26">
        <v>2017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9</v>
      </c>
      <c r="D10" s="26"/>
      <c r="F10" s="19"/>
    </row>
    <row r="11" spans="1:6" x14ac:dyDescent="0.25">
      <c r="A11" s="16"/>
      <c r="B11" s="27"/>
      <c r="C11" s="28">
        <f>C10%</f>
        <v>0.09</v>
      </c>
      <c r="D11" s="28"/>
      <c r="F11" s="19"/>
    </row>
    <row r="12" spans="1:6" x14ac:dyDescent="0.25">
      <c r="A12" s="16" t="s">
        <v>21</v>
      </c>
      <c r="B12" s="20"/>
      <c r="C12" s="21">
        <f>C6*C11</f>
        <v>243</v>
      </c>
      <c r="D12" s="24"/>
      <c r="F12" s="19"/>
    </row>
    <row r="13" spans="1:6" x14ac:dyDescent="0.25">
      <c r="A13" s="16" t="s">
        <v>22</v>
      </c>
      <c r="B13" s="20"/>
      <c r="C13" s="21">
        <f>C6-C12</f>
        <v>2457</v>
      </c>
      <c r="D13" s="24"/>
      <c r="F13" s="19"/>
    </row>
    <row r="14" spans="1:6" x14ac:dyDescent="0.25">
      <c r="A14" s="16" t="s">
        <v>15</v>
      </c>
      <c r="B14" s="20"/>
      <c r="C14" s="21">
        <f>C5</f>
        <v>31300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33757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838</v>
      </c>
      <c r="D18" s="26"/>
      <c r="F18" s="19"/>
    </row>
    <row r="19" spans="1:6" x14ac:dyDescent="0.25">
      <c r="A19" s="16" t="s">
        <v>73</v>
      </c>
      <c r="B19" s="6"/>
      <c r="C19" s="32">
        <f>C18*C16</f>
        <v>28288366</v>
      </c>
      <c r="D19" s="33"/>
      <c r="E19" s="70"/>
      <c r="F19" s="34"/>
    </row>
    <row r="20" spans="1:6" x14ac:dyDescent="0.25">
      <c r="A20" s="16" t="s">
        <v>24</v>
      </c>
      <c r="C20" s="35">
        <f>C19*90%</f>
        <v>25459529.400000002</v>
      </c>
      <c r="D20" s="32"/>
      <c r="F20" s="19"/>
    </row>
    <row r="21" spans="1:6" x14ac:dyDescent="0.25">
      <c r="A21" s="16" t="s">
        <v>25</v>
      </c>
      <c r="C21" s="35">
        <f>C19*80%</f>
        <v>22630692.800000001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2262600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C19*0.03/12</f>
        <v>70720.914999999994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1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1137</v>
      </c>
      <c r="C2" s="4">
        <f t="shared" ref="C2:C16" si="1">B2*1.2</f>
        <v>1364.3999999999999</v>
      </c>
      <c r="D2" s="4">
        <f t="shared" ref="D2:D16" si="2">C2*1.2</f>
        <v>1637.2799999999997</v>
      </c>
      <c r="E2" s="5">
        <f t="shared" ref="E2:E16" si="3">R2</f>
        <v>38250000</v>
      </c>
      <c r="F2" s="77">
        <f t="shared" ref="F2:F15" si="4">ROUND((E2/B2),0)</f>
        <v>33641</v>
      </c>
      <c r="G2" s="77">
        <f t="shared" ref="G2:G15" si="5">ROUND((E2/C2),0)</f>
        <v>28034</v>
      </c>
      <c r="H2" s="77">
        <f t="shared" ref="H2:H15" si="6">ROUND((E2/D2),0)</f>
        <v>23362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7" si="9">O2/1.2</f>
        <v>0</v>
      </c>
      <c r="Q2" s="7">
        <v>1137</v>
      </c>
      <c r="R2" s="78">
        <v>38250000</v>
      </c>
      <c r="S2" s="78" t="s">
        <v>85</v>
      </c>
    </row>
    <row r="3" spans="1:19" x14ac:dyDescent="0.25">
      <c r="A3" s="4">
        <v>2</v>
      </c>
      <c r="B3" s="4">
        <f t="shared" si="0"/>
        <v>897</v>
      </c>
      <c r="C3" s="4">
        <f t="shared" si="1"/>
        <v>1076.3999999999999</v>
      </c>
      <c r="D3" s="4">
        <f t="shared" si="2"/>
        <v>1291.6799999999998</v>
      </c>
      <c r="E3" s="5">
        <f t="shared" si="3"/>
        <v>28000000</v>
      </c>
      <c r="F3" s="4">
        <f t="shared" si="4"/>
        <v>31215</v>
      </c>
      <c r="G3" s="4">
        <f t="shared" si="5"/>
        <v>26013</v>
      </c>
      <c r="H3" s="4">
        <f t="shared" si="6"/>
        <v>21677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897</v>
      </c>
      <c r="R3" s="2">
        <v>28000000</v>
      </c>
      <c r="S3" s="2"/>
    </row>
    <row r="4" spans="1:19" x14ac:dyDescent="0.25">
      <c r="A4" s="4">
        <v>3</v>
      </c>
      <c r="B4" s="4">
        <f t="shared" si="0"/>
        <v>1145</v>
      </c>
      <c r="C4" s="4">
        <f t="shared" si="1"/>
        <v>1374</v>
      </c>
      <c r="D4" s="4">
        <f t="shared" si="2"/>
        <v>1648.8</v>
      </c>
      <c r="E4" s="5">
        <f t="shared" si="3"/>
        <v>43500000</v>
      </c>
      <c r="F4" s="80">
        <f t="shared" si="4"/>
        <v>37991</v>
      </c>
      <c r="G4" s="80">
        <f t="shared" si="5"/>
        <v>31659</v>
      </c>
      <c r="H4" s="80">
        <f t="shared" si="6"/>
        <v>26383</v>
      </c>
      <c r="I4" s="80">
        <f t="shared" si="7"/>
        <v>0</v>
      </c>
      <c r="J4" s="80">
        <f t="shared" si="8"/>
        <v>0</v>
      </c>
      <c r="K4" s="81"/>
      <c r="L4" s="81"/>
      <c r="M4" s="81"/>
      <c r="N4" s="81"/>
      <c r="O4" s="81">
        <v>0</v>
      </c>
      <c r="P4" s="81">
        <f t="shared" si="9"/>
        <v>0</v>
      </c>
      <c r="Q4" s="81">
        <v>1145</v>
      </c>
      <c r="R4" s="82">
        <v>43500000</v>
      </c>
      <c r="S4" s="2"/>
    </row>
    <row r="5" spans="1:19" x14ac:dyDescent="0.25">
      <c r="A5" s="4">
        <v>4</v>
      </c>
      <c r="B5" s="4">
        <f t="shared" si="0"/>
        <v>1215</v>
      </c>
      <c r="C5" s="4">
        <f t="shared" si="1"/>
        <v>1458</v>
      </c>
      <c r="D5" s="4">
        <f t="shared" si="2"/>
        <v>1749.6</v>
      </c>
      <c r="E5" s="5">
        <f t="shared" si="3"/>
        <v>38500000</v>
      </c>
      <c r="F5" s="77">
        <f t="shared" si="4"/>
        <v>31687</v>
      </c>
      <c r="G5" s="77">
        <f t="shared" si="5"/>
        <v>26406</v>
      </c>
      <c r="H5" s="77">
        <f t="shared" si="6"/>
        <v>22005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1215</v>
      </c>
      <c r="R5" s="78">
        <v>38500000</v>
      </c>
      <c r="S5" s="2"/>
    </row>
    <row r="6" spans="1:19" x14ac:dyDescent="0.25">
      <c r="A6" s="4">
        <v>5</v>
      </c>
      <c r="B6" s="4">
        <f t="shared" si="0"/>
        <v>1215</v>
      </c>
      <c r="C6" s="4">
        <f t="shared" si="1"/>
        <v>1458</v>
      </c>
      <c r="D6" s="4">
        <f t="shared" si="2"/>
        <v>1749.6</v>
      </c>
      <c r="E6" s="5">
        <f t="shared" si="3"/>
        <v>43000000</v>
      </c>
      <c r="F6" s="77">
        <f t="shared" si="4"/>
        <v>35391</v>
      </c>
      <c r="G6" s="77">
        <f t="shared" si="5"/>
        <v>29492</v>
      </c>
      <c r="H6" s="77">
        <f t="shared" si="6"/>
        <v>24577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1215</v>
      </c>
      <c r="R6" s="78">
        <v>43000000</v>
      </c>
      <c r="S6" s="2"/>
    </row>
    <row r="7" spans="1:19" x14ac:dyDescent="0.25">
      <c r="A7" s="4">
        <v>6</v>
      </c>
      <c r="B7" s="4">
        <f t="shared" si="0"/>
        <v>900</v>
      </c>
      <c r="C7" s="4">
        <f t="shared" si="1"/>
        <v>1080</v>
      </c>
      <c r="D7" s="4">
        <f t="shared" si="2"/>
        <v>1296</v>
      </c>
      <c r="E7" s="5">
        <f t="shared" si="3"/>
        <v>27000000</v>
      </c>
      <c r="F7" s="4">
        <f t="shared" si="4"/>
        <v>30000</v>
      </c>
      <c r="G7" s="4">
        <f t="shared" si="5"/>
        <v>25000</v>
      </c>
      <c r="H7" s="4">
        <f t="shared" si="6"/>
        <v>20833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v>900</v>
      </c>
      <c r="R7" s="2">
        <v>27000000</v>
      </c>
      <c r="S7" s="2"/>
    </row>
    <row r="8" spans="1:19" x14ac:dyDescent="0.25">
      <c r="A8" s="4">
        <v>7</v>
      </c>
      <c r="B8" s="4">
        <f t="shared" si="0"/>
        <v>666.66666666666674</v>
      </c>
      <c r="C8" s="4">
        <f t="shared" si="1"/>
        <v>800.00000000000011</v>
      </c>
      <c r="D8" s="4">
        <f t="shared" si="2"/>
        <v>960.00000000000011</v>
      </c>
      <c r="E8" s="5">
        <f t="shared" si="3"/>
        <v>28000000</v>
      </c>
      <c r="F8" s="4">
        <f t="shared" si="4"/>
        <v>42000</v>
      </c>
      <c r="G8" s="4">
        <f t="shared" si="5"/>
        <v>35000</v>
      </c>
      <c r="H8" s="4">
        <f t="shared" si="6"/>
        <v>29167</v>
      </c>
      <c r="I8" s="4">
        <f t="shared" si="7"/>
        <v>0</v>
      </c>
      <c r="J8" s="4">
        <f t="shared" si="8"/>
        <v>0</v>
      </c>
      <c r="O8">
        <v>0</v>
      </c>
      <c r="P8">
        <v>800</v>
      </c>
      <c r="Q8">
        <f t="shared" ref="Q8:Q10" si="10">P8/1.2</f>
        <v>666.66666666666674</v>
      </c>
      <c r="R8" s="2">
        <v>28000000</v>
      </c>
      <c r="S8" s="2"/>
    </row>
    <row r="9" spans="1:19" x14ac:dyDescent="0.25">
      <c r="A9" s="4">
        <v>8</v>
      </c>
      <c r="B9" s="4">
        <f t="shared" si="0"/>
        <v>708.33333333333337</v>
      </c>
      <c r="C9" s="4">
        <f t="shared" si="1"/>
        <v>850</v>
      </c>
      <c r="D9" s="4">
        <f t="shared" si="2"/>
        <v>1020</v>
      </c>
      <c r="E9" s="5">
        <f t="shared" si="3"/>
        <v>25500000</v>
      </c>
      <c r="F9" s="4">
        <f t="shared" si="4"/>
        <v>36000</v>
      </c>
      <c r="G9" s="4">
        <f t="shared" si="5"/>
        <v>30000</v>
      </c>
      <c r="H9" s="4">
        <f t="shared" si="6"/>
        <v>25000</v>
      </c>
      <c r="I9" s="4">
        <f t="shared" si="7"/>
        <v>0</v>
      </c>
      <c r="J9" s="4">
        <f t="shared" si="8"/>
        <v>0</v>
      </c>
      <c r="O9">
        <v>0</v>
      </c>
      <c r="P9">
        <v>850</v>
      </c>
      <c r="Q9">
        <f t="shared" ref="Q9" si="11">P9/1.2</f>
        <v>708.33333333333337</v>
      </c>
      <c r="R9" s="2">
        <v>25500000</v>
      </c>
      <c r="S9" s="2"/>
    </row>
    <row r="10" spans="1:19" x14ac:dyDescent="0.25">
      <c r="A10" s="4">
        <v>9</v>
      </c>
      <c r="B10" s="4">
        <f t="shared" si="0"/>
        <v>708.33333333333337</v>
      </c>
      <c r="C10" s="4">
        <f t="shared" si="1"/>
        <v>850</v>
      </c>
      <c r="D10" s="4">
        <f t="shared" si="2"/>
        <v>1020</v>
      </c>
      <c r="E10" s="5">
        <f t="shared" si="3"/>
        <v>25500000</v>
      </c>
      <c r="F10" s="77">
        <f t="shared" si="4"/>
        <v>36000</v>
      </c>
      <c r="G10" s="77">
        <f t="shared" si="5"/>
        <v>30000</v>
      </c>
      <c r="H10" s="77">
        <f t="shared" si="6"/>
        <v>25000</v>
      </c>
      <c r="I10" s="77">
        <f t="shared" si="7"/>
        <v>0</v>
      </c>
      <c r="J10" s="77">
        <f t="shared" si="8"/>
        <v>0</v>
      </c>
      <c r="K10" s="7"/>
      <c r="L10" s="7"/>
      <c r="M10" s="7"/>
      <c r="N10" s="7"/>
      <c r="O10" s="7">
        <v>0</v>
      </c>
      <c r="P10" s="7">
        <v>850</v>
      </c>
      <c r="Q10" s="7">
        <f t="shared" si="10"/>
        <v>708.33333333333337</v>
      </c>
      <c r="R10" s="78">
        <v>25500000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57" t="s">
        <v>88</v>
      </c>
      <c r="G27" s="57">
        <v>808</v>
      </c>
    </row>
    <row r="28" spans="1:19" s="10" customFormat="1" x14ac:dyDescent="0.25">
      <c r="C28" s="72" t="s">
        <v>74</v>
      </c>
      <c r="D28" s="72"/>
      <c r="F28" s="57" t="s">
        <v>84</v>
      </c>
      <c r="G28" s="57">
        <v>838</v>
      </c>
    </row>
    <row r="29" spans="1:19" s="10" customFormat="1" x14ac:dyDescent="0.25">
      <c r="C29" s="72" t="s">
        <v>1</v>
      </c>
      <c r="D29" s="72"/>
      <c r="F29" s="57" t="s">
        <v>71</v>
      </c>
      <c r="G29" s="57">
        <v>1006</v>
      </c>
      <c r="H29" s="10">
        <f>G29/G28</f>
        <v>1.2004773269689737</v>
      </c>
    </row>
    <row r="30" spans="1:19" s="10" customFormat="1" x14ac:dyDescent="0.25">
      <c r="F30" s="57" t="s">
        <v>72</v>
      </c>
      <c r="G30" s="57">
        <v>33757</v>
      </c>
    </row>
    <row r="31" spans="1:19" s="10" customFormat="1" x14ac:dyDescent="0.25">
      <c r="C31" s="75" t="s">
        <v>86</v>
      </c>
      <c r="D31" s="75"/>
      <c r="F31" s="75" t="s">
        <v>73</v>
      </c>
      <c r="G31" s="75">
        <f>G28*G30</f>
        <v>28288366</v>
      </c>
      <c r="H31" s="10" t="e">
        <f>G31/D29</f>
        <v>#DIV/0!</v>
      </c>
    </row>
    <row r="32" spans="1:19" s="10" customFormat="1" x14ac:dyDescent="0.25">
      <c r="C32" s="75" t="s">
        <v>76</v>
      </c>
      <c r="D32" s="75">
        <v>1006</v>
      </c>
      <c r="F32" s="75" t="s">
        <v>24</v>
      </c>
      <c r="G32" s="75">
        <f>G31*90%</f>
        <v>25459529.400000002</v>
      </c>
    </row>
    <row r="33" spans="3:7" s="10" customFormat="1" x14ac:dyDescent="0.25">
      <c r="C33" s="75" t="s">
        <v>87</v>
      </c>
      <c r="D33" s="75">
        <v>25000</v>
      </c>
      <c r="F33" s="75" t="s">
        <v>25</v>
      </c>
      <c r="G33" s="75">
        <f>G31*80%</f>
        <v>22630692.800000001</v>
      </c>
    </row>
    <row r="34" spans="3:7" s="10" customFormat="1" x14ac:dyDescent="0.25">
      <c r="C34" s="75" t="s">
        <v>73</v>
      </c>
      <c r="D34" s="75">
        <f>D32*D33</f>
        <v>25150000</v>
      </c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>
      <c r="F37" s="10">
        <f>G31/D34</f>
        <v>1.1247859244532803</v>
      </c>
    </row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2023-10-16T05:19:44Z</dcterms:modified>
</cp:coreProperties>
</file>