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SBI_RACPC Sion_Ranjeet Kumar Sahu\"/>
    </mc:Choice>
  </mc:AlternateContent>
  <xr:revisionPtr revIDLastSave="0" documentId="13_ncr:1_{73EB3F5B-7B31-4EF9-A75A-42D63CA81A56}" xr6:coauthVersionLast="47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5" i="4" l="1"/>
  <c r="G31" i="4"/>
  <c r="G33" i="4" s="1"/>
  <c r="Q8" i="4"/>
  <c r="B8" i="4" s="1"/>
  <c r="C8" i="4" s="1"/>
  <c r="D8" i="4" s="1"/>
  <c r="H26" i="4"/>
  <c r="G28" i="4"/>
  <c r="C5" i="25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<sst xmlns="http://schemas.openxmlformats.org/spreadsheetml/2006/main" count="135" uniqueCount="93">
  <si>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</si>
  <si>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</si>
  <si>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</si>
  <si>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</si>
  <si>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</si>
  <si>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</si>
  <si>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</si>
  <si>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</si>
  <si>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</si>
  <si>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</si>
  <si>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</si>
  <si>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</si>
  <si>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</si>
  <si>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</si>
  <si>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</si>
  <si>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</si>
  <si>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</si>
  <si>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</si>
  <si>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</si>
  <si>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</si>
  <si>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</si>
  <si>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</si>
  <si>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</si>
  <si>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</si>
  <si>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</si>
  <si>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</si>
  <si>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</si>
  <si>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</si>
  <si>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</si>
  <si>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</si>
  <si>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</si>
  <si>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</si>
  <si>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</si>
  <si>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</si>
  <si>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</si>
  <si>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</si>
  <si>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</si>
  <si>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</si>
  <si>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</si>
  <si>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</si>
  <si>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</si>
  <si>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</si>
  <si>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</si>
  <si>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</si>
  <si>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</si>
  <si>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</si>
  <si>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</si>
  <si>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</si>
  <si>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</si>
  <si>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</si>
  <si>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</si>
  <si>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</si>
  <si>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</si>
  <si>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</si>
  <si>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</si>
  <si>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</si>
  <si>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</si>
  <si>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</si>
  <si>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</si>
  <si>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</si>
  <si>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</si>
  <si>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</si>
  <si>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</si>
  <si>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</si>
  <si>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</si>
  <si>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</si>
  <si>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</si>
  <si>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</si>
  <si>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</si>
  <si>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</si>
  <si>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</si>
  <si>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</si>
  <si>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</si>
  <si>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</si>
  <si>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</si>
  <si>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</si>
  <si>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</si>
  <si>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</si>
  <si>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</si>
  <si>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</si>
  <si>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</si>
  <si>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</si>
  <si>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</si>
  <si>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</si>
  <si>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</si>
  <si>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SUNBREAKER</t>
  </si>
  <si>
    <t>TACA</t>
  </si>
  <si>
    <t>17.01.2018</t>
  </si>
  <si>
    <t>IGR-01.03.23</t>
  </si>
  <si>
    <t>IGR-27.06.23</t>
  </si>
  <si>
    <t>IGR-21.06.23</t>
  </si>
  <si>
    <t>OC-2016</t>
  </si>
  <si>
    <t>IGR-14.06.23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</si>
</sst>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DC8B23-FC68-A160-AB9D-B588CD44D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7B221A-C504-CC69-3E93-77DF6FD6B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C0D354-89F2-45AD-E5A1-E8CAEA56E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E19B96-1DD9-E870-0408-C9E9406543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411844</xdr:colOff>
      <xdr:row>47</xdr:row>
      <xdr:rowOff>58408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AF8266-B1C1-7220-9E00-D4D75B6F3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61444" cy="901190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421371</xdr:colOff>
      <xdr:row>47</xdr:row>
      <xdr:rowOff>58408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7B1DC7-E483-0436-741C-AFB2A6DDC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70971" cy="901190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11824</xdr:colOff>
      <xdr:row>47</xdr:row>
      <xdr:rowOff>96513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14F3C4-B120-B8DA-4F62-379DFBCF28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471024" cy="905001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8" sqref="C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77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83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78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79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80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81</v>
      </c>
      <c r="C8" s="57">
        <f>C7*D13%</f>
        <v>298617.51299999998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82</v>
      </c>
      <c r="C9" s="62">
        <f>C6+C8</f>
        <v>328017.51299999998</v>
      </c>
      <c r="D9" s="63" t="s">
        <v>62</v>
      </c>
      <c r="E9" s="64">
        <f>C9/10.764</f>
        <v>30473.570512820512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2016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7</v>
      </c>
      <c r="D13" s="70">
        <f>D12-C13</f>
        <v>93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A16" sqref="A16:C19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6300</v>
      </c>
      <c r="D3" s="24" t="s">
        <v>76</v>
      </c>
      <c r="E3" s="6" t="s">
        <v>84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3800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7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53</v>
      </c>
      <c r="D8" s="26">
        <v>2016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10.5</v>
      </c>
      <c r="D10" s="26"/>
      <c r="F10" s="19"/>
    </row>
    <row r="11" spans="1:6" x14ac:dyDescent="0.25">
      <c r="A11" s="16"/>
      <c r="B11" s="27"/>
      <c r="C11" s="28">
        <f>C10%</f>
        <v>0.105</v>
      </c>
      <c r="D11" s="28"/>
      <c r="F11" s="19"/>
    </row>
    <row r="12" spans="1:6" x14ac:dyDescent="0.25">
      <c r="A12" s="16" t="s">
        <v>21</v>
      </c>
      <c r="B12" s="20"/>
      <c r="C12" s="21">
        <f>C6*C11</f>
        <v>262.5</v>
      </c>
      <c r="D12" s="24"/>
      <c r="F12" s="19"/>
    </row>
    <row r="13" spans="1:6" x14ac:dyDescent="0.25">
      <c r="A13" s="16" t="s">
        <v>22</v>
      </c>
      <c r="B13" s="20"/>
      <c r="C13" s="21">
        <f>C6-C12</f>
        <v>2237.5</v>
      </c>
      <c r="D13" s="24"/>
      <c r="F13" s="19"/>
    </row>
    <row r="14" spans="1:6" x14ac:dyDescent="0.25">
      <c r="A14" s="16" t="s">
        <v>15</v>
      </c>
      <c r="B14" s="20"/>
      <c r="C14" s="21">
        <f>C5</f>
        <v>3800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6037.5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ACA</v>
      </c>
      <c r="B18" s="7"/>
      <c r="C18" s="31">
        <v>469</v>
      </c>
      <c r="D18" s="26"/>
      <c r="F18" s="19"/>
    </row>
    <row r="19" spans="1:6" x14ac:dyDescent="0.25">
      <c r="A19" s="16" t="s">
        <v>74</v>
      </c>
      <c r="B19" s="6"/>
      <c r="C19" s="32">
        <f>C18*C16</f>
        <v>2831587.5</v>
      </c>
      <c r="D19" s="33"/>
      <c r="E19" s="70"/>
      <c r="F19" s="34"/>
    </row>
    <row r="20" spans="1:6" x14ac:dyDescent="0.25">
      <c r="A20" s="16" t="s">
        <v>24</v>
      </c>
      <c r="C20" s="35">
        <f>C19*90%</f>
        <v>2548428.75</v>
      </c>
      <c r="D20" s="32"/>
      <c r="F20" s="19"/>
    </row>
    <row r="21" spans="1:6" x14ac:dyDescent="0.25">
      <c r="A21" s="16" t="s">
        <v>25</v>
      </c>
      <c r="C21" s="35">
        <f>C19*80%</f>
        <v>2265270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1172500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5899.140625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V15" sqref="V15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8" width="12.5703125" bestFit="1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449</v>
      </c>
      <c r="C2" s="4">
        <f t="shared" ref="C2:C16" si="1">B2*1.2</f>
        <v>538.79999999999995</v>
      </c>
      <c r="D2" s="4">
        <f t="shared" ref="D2:D16" si="2">C2*1.2</f>
        <v>646.55999999999995</v>
      </c>
      <c r="E2" s="5">
        <f t="shared" ref="E2:E16" si="3">R2</f>
        <v>2750000</v>
      </c>
      <c r="F2" s="78">
        <f t="shared" ref="F2:F15" si="4">ROUND((E2/B2),0)</f>
        <v>6125</v>
      </c>
      <c r="G2" s="78">
        <f t="shared" ref="G2:G15" si="5">ROUND((E2/C2),0)</f>
        <v>5104</v>
      </c>
      <c r="H2" s="78">
        <f t="shared" ref="H2:H15" si="6">ROUND((E2/D2),0)</f>
        <v>4253</v>
      </c>
      <c r="I2" s="78">
        <f t="shared" ref="I2:I15" si="7">T2</f>
        <v>0</v>
      </c>
      <c r="J2" s="78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449</v>
      </c>
      <c r="R2" s="79">
        <v>2750000</v>
      </c>
      <c r="S2" s="79" t="s">
        <v>88</v>
      </c>
    </row>
    <row r="3" spans="1:19" x14ac:dyDescent="0.25">
      <c r="A3" s="4">
        <v>2</v>
      </c>
      <c r="B3" s="4">
        <f t="shared" si="0"/>
        <v>488</v>
      </c>
      <c r="C3" s="4">
        <f t="shared" si="1"/>
        <v>585.6</v>
      </c>
      <c r="D3" s="4">
        <f t="shared" si="2"/>
        <v>702.72</v>
      </c>
      <c r="E3" s="5">
        <f t="shared" si="3"/>
        <v>3000000</v>
      </c>
      <c r="F3" s="4">
        <f t="shared" si="4"/>
        <v>6148</v>
      </c>
      <c r="G3" s="4">
        <f t="shared" si="5"/>
        <v>5123</v>
      </c>
      <c r="H3" s="4">
        <f t="shared" si="6"/>
        <v>4269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488</v>
      </c>
      <c r="R3" s="2">
        <v>3000000</v>
      </c>
      <c r="S3" s="2" t="s">
        <v>89</v>
      </c>
    </row>
    <row r="4" spans="1:19" x14ac:dyDescent="0.25">
      <c r="A4" s="4">
        <v>3</v>
      </c>
      <c r="B4" s="4">
        <f t="shared" si="0"/>
        <v>434</v>
      </c>
      <c r="C4" s="4">
        <f t="shared" si="1"/>
        <v>520.79999999999995</v>
      </c>
      <c r="D4" s="4">
        <f t="shared" si="2"/>
        <v>624.95999999999992</v>
      </c>
      <c r="E4" s="5">
        <f t="shared" si="3"/>
        <v>2560000</v>
      </c>
      <c r="F4" s="78">
        <f t="shared" si="4"/>
        <v>5899</v>
      </c>
      <c r="G4" s="78">
        <f t="shared" si="5"/>
        <v>4916</v>
      </c>
      <c r="H4" s="78">
        <f t="shared" si="6"/>
        <v>4096</v>
      </c>
      <c r="I4" s="78">
        <f t="shared" si="7"/>
        <v>0</v>
      </c>
      <c r="J4" s="78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434</v>
      </c>
      <c r="R4" s="79">
        <v>2560000</v>
      </c>
      <c r="S4" s="79" t="s">
        <v>90</v>
      </c>
    </row>
    <row r="5" spans="1:19" x14ac:dyDescent="0.25">
      <c r="A5" s="4">
        <v>4</v>
      </c>
      <c r="B5" s="4">
        <f t="shared" si="0"/>
        <v>434</v>
      </c>
      <c r="C5" s="4">
        <f t="shared" si="1"/>
        <v>520.79999999999995</v>
      </c>
      <c r="D5" s="4">
        <f t="shared" si="2"/>
        <v>624.95999999999992</v>
      </c>
      <c r="E5" s="5">
        <f t="shared" si="3"/>
        <v>2706000</v>
      </c>
      <c r="F5" s="4">
        <f t="shared" si="4"/>
        <v>6235</v>
      </c>
      <c r="G5" s="4">
        <f t="shared" si="5"/>
        <v>5196</v>
      </c>
      <c r="H5" s="4">
        <f t="shared" si="6"/>
        <v>4330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v>434</v>
      </c>
      <c r="R5" s="2">
        <v>2706000</v>
      </c>
      <c r="S5" s="2" t="s">
        <v>92</v>
      </c>
    </row>
    <row r="6" spans="1:19" x14ac:dyDescent="0.25">
      <c r="A6" s="4">
        <v>5</v>
      </c>
      <c r="B6" s="4">
        <f t="shared" si="0"/>
        <v>430</v>
      </c>
      <c r="C6" s="4">
        <f t="shared" si="1"/>
        <v>516</v>
      </c>
      <c r="D6" s="4">
        <f t="shared" si="2"/>
        <v>619.19999999999993</v>
      </c>
      <c r="E6" s="5">
        <f t="shared" si="3"/>
        <v>2550000</v>
      </c>
      <c r="F6" s="78">
        <f t="shared" si="4"/>
        <v>5930</v>
      </c>
      <c r="G6" s="78">
        <f t="shared" si="5"/>
        <v>4942</v>
      </c>
      <c r="H6" s="78">
        <f t="shared" si="6"/>
        <v>4118</v>
      </c>
      <c r="I6" s="78">
        <f t="shared" si="7"/>
        <v>0</v>
      </c>
      <c r="J6" s="78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v>430</v>
      </c>
      <c r="R6" s="79">
        <v>2550000</v>
      </c>
      <c r="S6" s="2"/>
    </row>
    <row r="7" spans="1:19" x14ac:dyDescent="0.25">
      <c r="A7" s="4">
        <v>6</v>
      </c>
      <c r="B7" s="4">
        <f t="shared" si="0"/>
        <v>417</v>
      </c>
      <c r="C7" s="4">
        <f t="shared" si="1"/>
        <v>500.4</v>
      </c>
      <c r="D7" s="4">
        <f t="shared" si="2"/>
        <v>600.4799999999999</v>
      </c>
      <c r="E7" s="5">
        <f t="shared" si="3"/>
        <v>2600000</v>
      </c>
      <c r="F7" s="78">
        <f t="shared" si="4"/>
        <v>6235</v>
      </c>
      <c r="G7" s="78">
        <f t="shared" si="5"/>
        <v>5196</v>
      </c>
      <c r="H7" s="78">
        <f t="shared" si="6"/>
        <v>4330</v>
      </c>
      <c r="I7" s="78">
        <f t="shared" si="7"/>
        <v>0</v>
      </c>
      <c r="J7" s="78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v>417</v>
      </c>
      <c r="R7" s="79">
        <v>2600000</v>
      </c>
      <c r="S7" s="2"/>
    </row>
    <row r="8" spans="1:19" x14ac:dyDescent="0.25">
      <c r="A8" s="4">
        <v>7</v>
      </c>
      <c r="B8" s="4">
        <f t="shared" si="0"/>
        <v>515</v>
      </c>
      <c r="C8" s="4">
        <f t="shared" si="1"/>
        <v>618</v>
      </c>
      <c r="D8" s="4">
        <f t="shared" si="2"/>
        <v>741.6</v>
      </c>
      <c r="E8" s="5">
        <f t="shared" si="3"/>
        <v>3100000</v>
      </c>
      <c r="F8" s="78">
        <f t="shared" si="4"/>
        <v>6019</v>
      </c>
      <c r="G8" s="78">
        <f t="shared" si="5"/>
        <v>5016</v>
      </c>
      <c r="H8" s="78">
        <f t="shared" si="6"/>
        <v>4180</v>
      </c>
      <c r="I8" s="78">
        <f t="shared" si="7"/>
        <v>0</v>
      </c>
      <c r="J8" s="78">
        <f t="shared" si="8"/>
        <v>0</v>
      </c>
      <c r="K8" s="7"/>
      <c r="L8" s="7"/>
      <c r="M8" s="7"/>
      <c r="N8" s="7"/>
      <c r="O8" s="7">
        <v>0</v>
      </c>
      <c r="P8" s="7">
        <v>618</v>
      </c>
      <c r="Q8" s="7">
        <f t="shared" ref="Q8:Q10" si="10">P8/1.2</f>
        <v>515</v>
      </c>
      <c r="R8" s="79">
        <v>3100000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91</v>
      </c>
    </row>
    <row r="24" spans="1:19" s="10" customFormat="1" x14ac:dyDescent="0.25">
      <c r="F24" s="73"/>
    </row>
    <row r="25" spans="1:19" s="10" customFormat="1" x14ac:dyDescent="0.25">
      <c r="F25" s="74" t="s">
        <v>71</v>
      </c>
      <c r="G25" s="10">
        <v>438</v>
      </c>
      <c r="H25" s="10">
        <f>G25*6200</f>
        <v>2715600</v>
      </c>
    </row>
    <row r="26" spans="1:19" s="10" customFormat="1" x14ac:dyDescent="0.25">
      <c r="F26" s="57" t="s">
        <v>84</v>
      </c>
      <c r="G26" s="57">
        <v>353</v>
      </c>
      <c r="H26" s="10">
        <f>G26*1.2</f>
        <v>423.59999999999997</v>
      </c>
    </row>
    <row r="27" spans="1:19" s="10" customFormat="1" x14ac:dyDescent="0.25">
      <c r="F27" s="57" t="s">
        <v>85</v>
      </c>
      <c r="G27" s="57">
        <v>115</v>
      </c>
    </row>
    <row r="28" spans="1:19" s="10" customFormat="1" x14ac:dyDescent="0.25">
      <c r="C28" s="72" t="s">
        <v>75</v>
      </c>
      <c r="D28" s="72" t="s">
        <v>87</v>
      </c>
      <c r="F28" s="57" t="s">
        <v>86</v>
      </c>
      <c r="G28" s="57">
        <f>SUM(G26:G27)</f>
        <v>468</v>
      </c>
    </row>
    <row r="29" spans="1:19" s="10" customFormat="1" x14ac:dyDescent="0.25">
      <c r="C29" s="72" t="s">
        <v>1</v>
      </c>
      <c r="D29" s="72">
        <v>2246000</v>
      </c>
      <c r="F29" s="57" t="s">
        <v>72</v>
      </c>
      <c r="G29" s="57">
        <v>469</v>
      </c>
      <c r="H29" s="10">
        <f>G29/G28</f>
        <v>1.0021367521367521</v>
      </c>
    </row>
    <row r="30" spans="1:19" s="10" customFormat="1" x14ac:dyDescent="0.25">
      <c r="F30" s="57" t="s">
        <v>73</v>
      </c>
      <c r="G30" s="57">
        <v>6000</v>
      </c>
    </row>
    <row r="31" spans="1:19" s="10" customFormat="1" x14ac:dyDescent="0.25">
      <c r="C31" s="75"/>
      <c r="D31" s="75"/>
      <c r="F31" s="75" t="s">
        <v>74</v>
      </c>
      <c r="G31" s="75">
        <f>G28*G30</f>
        <v>2808000</v>
      </c>
      <c r="H31" s="10">
        <f>G31/D29</f>
        <v>1.2502226179875333</v>
      </c>
    </row>
    <row r="32" spans="1:19" s="10" customFormat="1" x14ac:dyDescent="0.25">
      <c r="C32" s="75"/>
      <c r="D32" s="75"/>
      <c r="F32" s="75" t="s">
        <v>24</v>
      </c>
      <c r="G32" s="75">
        <f>G31*90%</f>
        <v>2527200</v>
      </c>
    </row>
    <row r="33" spans="3:7" s="10" customFormat="1" x14ac:dyDescent="0.25">
      <c r="C33" s="75"/>
      <c r="D33" s="75"/>
      <c r="F33" s="75" t="s">
        <v>25</v>
      </c>
      <c r="G33" s="75">
        <f>G31*80%</f>
        <v>2246400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/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3"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2023-10-07T09:23:26Z</dcterms:modified>
</cp:coreProperties>
</file>