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Shobha\Nashik\Kamlesh Lokhande\"/>
    </mc:Choice>
  </mc:AlternateContent>
  <bookViews>
    <workbookView xWindow="0" yWindow="0" windowWidth="28800" windowHeight="1221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easurement" sheetId="38" r:id="rId9"/>
    <sheet name="Sheet8" sheetId="41" r:id="rId10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3" i="23" l="1"/>
  <c r="J14" i="23"/>
  <c r="L14" i="23"/>
  <c r="J13" i="23"/>
  <c r="I13" i="23"/>
  <c r="H13" i="23"/>
  <c r="I5" i="38"/>
  <c r="I6" i="38"/>
  <c r="I7" i="38"/>
  <c r="I8" i="38"/>
  <c r="I9" i="38"/>
  <c r="I12" i="38"/>
  <c r="I4" i="38"/>
  <c r="P10" i="4"/>
  <c r="Q10" i="4" s="1"/>
  <c r="B10" i="4" s="1"/>
  <c r="J10" i="4"/>
  <c r="I10" i="4"/>
  <c r="E10" i="4"/>
  <c r="A10" i="4"/>
  <c r="P9" i="4"/>
  <c r="Q9" i="4" s="1"/>
  <c r="B9" i="4" s="1"/>
  <c r="J9" i="4"/>
  <c r="I9" i="4"/>
  <c r="E9" i="4"/>
  <c r="A9" i="4"/>
  <c r="P8" i="4"/>
  <c r="Q8" i="4" s="1"/>
  <c r="B8" i="4" s="1"/>
  <c r="J8" i="4"/>
  <c r="I8" i="4"/>
  <c r="E8" i="4"/>
  <c r="A8" i="4"/>
  <c r="P7" i="4"/>
  <c r="Q7" i="4" s="1"/>
  <c r="B7" i="4" s="1"/>
  <c r="J7" i="4"/>
  <c r="I7" i="4"/>
  <c r="E7" i="4"/>
  <c r="A7" i="4"/>
  <c r="P6" i="4"/>
  <c r="Q6" i="4" s="1"/>
  <c r="B6" i="4" s="1"/>
  <c r="J6" i="4"/>
  <c r="I6" i="4"/>
  <c r="E6" i="4"/>
  <c r="A6" i="4"/>
  <c r="P5" i="4"/>
  <c r="B5" i="4" s="1"/>
  <c r="J5" i="4"/>
  <c r="I5" i="4"/>
  <c r="E5" i="4"/>
  <c r="A5" i="4"/>
  <c r="P4" i="4"/>
  <c r="Q4" i="4" s="1"/>
  <c r="B4" i="4" s="1"/>
  <c r="J4" i="4"/>
  <c r="I4" i="4"/>
  <c r="E4" i="4"/>
  <c r="A4" i="4"/>
  <c r="P3" i="4"/>
  <c r="B3" i="4" s="1"/>
  <c r="J3" i="4"/>
  <c r="I3" i="4"/>
  <c r="E3" i="4"/>
  <c r="A3" i="4"/>
  <c r="Q2" i="4"/>
  <c r="B2" i="4" s="1"/>
  <c r="J2" i="4"/>
  <c r="I2" i="4"/>
  <c r="E2" i="4"/>
  <c r="A2" i="4"/>
  <c r="I10" i="38" l="1"/>
  <c r="C3" i="4"/>
  <c r="D3" i="4" s="1"/>
  <c r="H3" i="4" s="1"/>
  <c r="F3" i="4"/>
  <c r="C7" i="4"/>
  <c r="D7" i="4" s="1"/>
  <c r="F7" i="4"/>
  <c r="C2" i="4"/>
  <c r="D2" i="4" s="1"/>
  <c r="F2" i="4"/>
  <c r="C6" i="4"/>
  <c r="D6" i="4" s="1"/>
  <c r="H6" i="4" s="1"/>
  <c r="F6" i="4"/>
  <c r="C10" i="4"/>
  <c r="D10" i="4" s="1"/>
  <c r="F10" i="4"/>
  <c r="C5" i="4"/>
  <c r="D5" i="4" s="1"/>
  <c r="F5" i="4"/>
  <c r="C9" i="4"/>
  <c r="D9" i="4" s="1"/>
  <c r="H9" i="4" s="1"/>
  <c r="F9" i="4"/>
  <c r="C4" i="4"/>
  <c r="D4" i="4" s="1"/>
  <c r="F4" i="4"/>
  <c r="C8" i="4"/>
  <c r="D8" i="4" s="1"/>
  <c r="H8" i="4" s="1"/>
  <c r="F8" i="4"/>
  <c r="G10" i="4"/>
  <c r="G4" i="4"/>
  <c r="G8" i="4"/>
  <c r="G7" i="4"/>
  <c r="H2" i="4"/>
  <c r="H4" i="4"/>
  <c r="H5" i="4"/>
  <c r="H7" i="4"/>
  <c r="H10" i="4"/>
  <c r="G6" i="4" l="1"/>
  <c r="I23" i="38"/>
  <c r="G5" i="4"/>
  <c r="G3" i="4"/>
  <c r="G9" i="4"/>
  <c r="G2" i="4"/>
  <c r="P13" i="4"/>
  <c r="Q13" i="4" s="1"/>
  <c r="B13" i="4" s="1"/>
  <c r="C13" i="4" s="1"/>
  <c r="J13" i="4"/>
  <c r="I13" i="4"/>
  <c r="E13" i="4"/>
  <c r="A13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5" i="4"/>
  <c r="Q15" i="4" s="1"/>
  <c r="B15" i="4" s="1"/>
  <c r="C15" i="4" s="1"/>
  <c r="J15" i="4"/>
  <c r="I15" i="4"/>
  <c r="E15" i="4"/>
  <c r="A15" i="4"/>
  <c r="P14" i="4"/>
  <c r="Q14" i="4" s="1"/>
  <c r="B14" i="4" s="1"/>
  <c r="J14" i="4"/>
  <c r="I14" i="4"/>
  <c r="E14" i="4"/>
  <c r="A14" i="4"/>
  <c r="F15" i="4" l="1"/>
  <c r="F11" i="4"/>
  <c r="F13" i="4"/>
  <c r="F12" i="4"/>
  <c r="D11" i="4"/>
  <c r="H11" i="4" s="1"/>
  <c r="G11" i="4"/>
  <c r="G13" i="4"/>
  <c r="D13" i="4"/>
  <c r="H13" i="4" s="1"/>
  <c r="G12" i="4"/>
  <c r="D12" i="4"/>
  <c r="H12" i="4" s="1"/>
  <c r="F14" i="4"/>
  <c r="C14" i="4"/>
  <c r="G15" i="4"/>
  <c r="D15" i="4"/>
  <c r="H15" i="4" s="1"/>
  <c r="N8" i="24"/>
  <c r="N7" i="24"/>
  <c r="N6" i="24"/>
  <c r="N5" i="24"/>
  <c r="G14" i="4" l="1"/>
  <c r="D14" i="4"/>
  <c r="H14" i="4" s="1"/>
  <c r="I23" i="4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H32" i="4" l="1"/>
  <c r="I31" i="4"/>
  <c r="I2" i="24"/>
  <c r="G3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8" i="23"/>
  <c r="C6" i="23"/>
  <c r="C14" i="23"/>
  <c r="C10" i="23" l="1"/>
  <c r="C11" i="23" s="1"/>
  <c r="C12" i="23" s="1"/>
  <c r="C13" i="23" s="1"/>
  <c r="C16" i="23" s="1"/>
  <c r="C19" i="23" s="1"/>
  <c r="C20" i="23" s="1"/>
  <c r="B20" i="23" s="1"/>
  <c r="E20" i="23" l="1"/>
  <c r="C25" i="23"/>
  <c r="C21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8" i="4"/>
  <c r="H18" i="4" s="1"/>
  <c r="D16" i="4" l="1"/>
  <c r="H16" i="4" s="1"/>
  <c r="D17" i="4"/>
  <c r="H17" i="4" s="1"/>
</calcChain>
</file>

<file path=xl/sharedStrings.xml><?xml version="1.0" encoding="utf-8"?>
<sst xmlns="http://schemas.openxmlformats.org/spreadsheetml/2006/main" count="145" uniqueCount="108">
  <si>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</si>
  <si>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</si>
  <si>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</si>
  <si>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</si>
  <si>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</si>
  <si>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</si>
  <si>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</si>
  <si>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</si>
  <si>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</si>
  <si>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</si>
  <si>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</si>
  <si>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</si>
  <si>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</si>
  <si>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</si>
  <si>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</si>
  <si>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</si>
  <si>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</si>
  <si>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</si>
  <si>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</si>
  <si>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</si>
  <si>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</si>
  <si>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</si>
  <si>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</si>
  <si>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</si>
  <si>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</si>
  <si>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</si>
  <si>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</si>
  <si>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</si>
  <si>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</si>
  <si>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</si>
  <si>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</si>
  <si>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</si>
  <si>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</si>
  <si>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</si>
  <si>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</si>
  <si>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</si>
  <si>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</si>
  <si>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</si>
  <si>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</si>
  <si>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</si>
  <si>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</si>
  <si>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</si>
  <si>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</si>
  <si>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</si>
  <si>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</si>
  <si>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</si>
  <si>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</si>
  <si>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</si>
  <si>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</si>
  <si>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</si>
  <si>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</si>
  <si>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</si>
  <si>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</si>
  <si>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</si>
  <si>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</si>
  <si>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</si>
  <si>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</si>
  <si>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</si>
  <si>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</si>
  <si>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</si>
  <si>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</si>
  <si>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</si>
  <si>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</si>
  <si>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</si>
  <si>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</si>
  <si>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</si>
  <si>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</si>
  <si>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</si>
  <si>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</si>
  <si>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</si>
  <si>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</si>
  <si>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</si>
  <si>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</si>
  <si>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</si>
  <si>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</si>
  <si>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</si>
  <si>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</si>
  <si>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</si>
  <si>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</si>
  <si>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</si>
  <si>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</si>
  <si>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</si>
  <si>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</si>
  <si>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</si>
  <si>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</si>
  <si>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</si>
  <si>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</si>
  <si>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</si>
  <si>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</si>
  <si>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</si>
  <si>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</si>
  <si>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</si>
  <si>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</si>
  <si>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</si>
  <si>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</si>
  <si>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</si>
  <si>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</si>
  <si>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</si>
  <si>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</si>
  <si>
    <t>Hall</t>
  </si>
  <si>
    <t>bed</t>
  </si>
  <si>
    <t>kitchen</t>
  </si>
  <si>
    <t>Passage</t>
  </si>
  <si>
    <t>WC</t>
  </si>
  <si>
    <t>bathrom</t>
  </si>
  <si>
    <t>Open Bal</t>
  </si>
  <si>
    <t>Measurement area</t>
  </si>
  <si>
    <t>Sim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</si>
</sst>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_ * #,##0.00_ ;_ * \-#,##0.00_ ;_ * &quot;-&quot;??_ ;_ @_ 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142875</xdr:rowOff>
    </xdr:from>
    <xdr:to>
      <xdr:col>10</xdr:col>
      <xdr:colOff>371558</xdr:colOff>
      <xdr:row>19</xdr:row>
      <xdr:rowOff>29461</xdr:rowOff>
    </xdr:to>
    <xdr:pic>
      <xdr:nvPicPr>
        <xdr:cNvPr id="5" name="Picture 4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42950" y="142875"/>
          <a:ext cx="5724608" cy="350608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57978</xdr:colOff>
      <xdr:row>5</xdr:row>
      <xdr:rowOff>91108</xdr:rowOff>
    </xdr:from>
    <xdr:to>
      <xdr:col>14</xdr:col>
      <xdr:colOff>272828</xdr:colOff>
      <xdr:row>25</xdr:row>
      <xdr:rowOff>70596</xdr:rowOff>
    </xdr:to>
    <xdr:pic>
      <xdr:nvPicPr>
        <xdr:cNvPr id="5" name="Picture 4" descr="C:\Users\COMP\Downloads\WhatsApp Image 2023-08-08 at 5.31.40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2543" y="1043608"/>
          <a:ext cx="5731068" cy="3789488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171449</xdr:colOff>
      <xdr:row>9</xdr:row>
      <xdr:rowOff>177312</xdr:rowOff>
    </xdr:from>
    <xdr:to>
      <xdr:col>12</xdr:col>
      <xdr:colOff>423785</xdr:colOff>
      <xdr:row>28</xdr:row>
      <xdr:rowOff>74167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00249" y="1891812"/>
          <a:ext cx="5738736" cy="351635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366347</xdr:colOff>
      <xdr:row>3</xdr:row>
      <xdr:rowOff>36634</xdr:rowOff>
    </xdr:from>
    <xdr:to>
      <xdr:col>12</xdr:col>
      <xdr:colOff>27986</xdr:colOff>
      <xdr:row>23</xdr:row>
      <xdr:rowOff>139696</xdr:rowOff>
    </xdr:to>
    <xdr:pic>
      <xdr:nvPicPr>
        <xdr:cNvPr id="5" name="Picture 4" descr="C:\Users\COMP\Downloads\WhatsApp Image 2023-08-08 at 5.31.09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2616" y="608134"/>
          <a:ext cx="5742985" cy="3913062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K21" sqref="K21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42035</v>
      </c>
      <c r="F2" s="71"/>
      <c r="G2" s="116" t="s">
        <v>77</v>
      </c>
      <c r="H2" s="117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40000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40000</v>
      </c>
      <c r="D5" s="56" t="s">
        <v>61</v>
      </c>
      <c r="E5" s="57">
        <f>ROUND(C5/10.764,0)</f>
        <v>3716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17000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23000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23000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40000</v>
      </c>
      <c r="D10" s="56" t="s">
        <v>61</v>
      </c>
      <c r="E10" s="57">
        <f>ROUND(C10/10.764,0)</f>
        <v>3716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2023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2022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59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487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1809692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8"/>
      <c r="L1" s="118"/>
      <c r="M1" s="118"/>
      <c r="N1" s="118"/>
      <c r="O1" s="118"/>
      <c r="P1" s="118"/>
      <c r="Q1" s="118"/>
      <c r="R1" s="118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4"/>
  <sheetViews>
    <sheetView tabSelected="1" workbookViewId="0">
      <selection activeCell="K28" sqref="K28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7" max="7" width="11" bestFit="1" customWidth="1"/>
  </cols>
  <sheetData>
    <row r="1" spans="1:12">
      <c r="A1" s="11"/>
      <c r="B1" s="12"/>
      <c r="C1" s="13"/>
      <c r="D1" s="14"/>
      <c r="F1" s="74"/>
      <c r="G1" s="74"/>
    </row>
    <row r="2" spans="1:12">
      <c r="A2" s="15"/>
      <c r="C2" s="16" t="s">
        <v>76</v>
      </c>
      <c r="D2" s="17"/>
      <c r="F2" s="74"/>
      <c r="G2" s="74"/>
    </row>
    <row r="3" spans="1:12">
      <c r="A3" s="15" t="s">
        <v>13</v>
      </c>
      <c r="B3" s="18"/>
      <c r="C3" s="19">
        <v>5400</v>
      </c>
      <c r="D3" s="20" t="s">
        <v>98</v>
      </c>
      <c r="F3" s="74"/>
      <c r="G3" s="74"/>
      <c r="H3" s="74"/>
      <c r="I3" s="74"/>
    </row>
    <row r="4" spans="1:12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12" ht="16.5">
      <c r="A5" s="15" t="s">
        <v>15</v>
      </c>
      <c r="B5" s="18"/>
      <c r="C5" s="19">
        <f>C3-C4</f>
        <v>3400</v>
      </c>
      <c r="D5" s="22"/>
      <c r="F5" s="74"/>
      <c r="G5" s="74"/>
      <c r="H5" s="114"/>
      <c r="I5" s="74"/>
    </row>
    <row r="6" spans="1:12">
      <c r="A6" s="15" t="s">
        <v>16</v>
      </c>
      <c r="B6" s="18"/>
      <c r="C6" s="19">
        <f>C4</f>
        <v>2000</v>
      </c>
      <c r="D6" s="22"/>
      <c r="F6" s="74"/>
      <c r="G6" s="74"/>
    </row>
    <row r="7" spans="1:12">
      <c r="A7" s="15" t="s">
        <v>17</v>
      </c>
      <c r="B7" s="23"/>
      <c r="C7" s="24">
        <v>0</v>
      </c>
      <c r="D7" s="24"/>
      <c r="F7" s="74"/>
      <c r="G7" s="74"/>
    </row>
    <row r="8" spans="1:12">
      <c r="A8" s="15" t="s">
        <v>18</v>
      </c>
      <c r="B8" s="23"/>
      <c r="C8" s="24">
        <f>C9-C7</f>
        <v>60</v>
      </c>
      <c r="D8" s="24"/>
      <c r="F8" s="74"/>
      <c r="G8" s="74"/>
    </row>
    <row r="9" spans="1:12">
      <c r="A9" s="15" t="s">
        <v>19</v>
      </c>
      <c r="B9" s="23"/>
      <c r="C9" s="24">
        <v>60</v>
      </c>
      <c r="D9" s="24"/>
      <c r="F9" s="74"/>
      <c r="G9" s="74"/>
    </row>
    <row r="10" spans="1:12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12">
      <c r="A11" s="15"/>
      <c r="B11" s="25"/>
      <c r="C11" s="26">
        <f>C10%</f>
        <v>0</v>
      </c>
      <c r="D11" s="26"/>
      <c r="F11" s="74"/>
      <c r="G11" s="74"/>
      <c r="H11" t="s">
        <v>94</v>
      </c>
      <c r="L11" t="s">
        <v>106</v>
      </c>
    </row>
    <row r="12" spans="1:12">
      <c r="A12" s="15" t="s">
        <v>21</v>
      </c>
      <c r="B12" s="18"/>
      <c r="C12" s="19">
        <f>C6*C11</f>
        <v>0</v>
      </c>
      <c r="D12" s="22"/>
      <c r="F12" s="74"/>
      <c r="G12" s="74"/>
      <c r="H12" t="s">
        <v>6</v>
      </c>
      <c r="I12" t="s">
        <v>105</v>
      </c>
      <c r="L12">
        <v>416</v>
      </c>
    </row>
    <row r="13" spans="1:12">
      <c r="A13" s="15" t="s">
        <v>22</v>
      </c>
      <c r="B13" s="18"/>
      <c r="C13" s="19">
        <f>C6-C12</f>
        <v>2000</v>
      </c>
      <c r="D13" s="22"/>
      <c r="F13" s="74"/>
      <c r="G13" s="74"/>
      <c r="H13">
        <f>35.19*10.764</f>
        <v>378.78515999999996</v>
      </c>
      <c r="I13">
        <f>5.94*10.764</f>
        <v>63.938160000000003</v>
      </c>
      <c r="J13">
        <f>H13+I13</f>
        <v>442.72331999999994</v>
      </c>
      <c r="L13">
        <v>17</v>
      </c>
    </row>
    <row r="14" spans="1:12">
      <c r="A14" s="15" t="s">
        <v>15</v>
      </c>
      <c r="B14" s="18"/>
      <c r="C14" s="19">
        <f>C5</f>
        <v>3400</v>
      </c>
      <c r="D14" s="22"/>
      <c r="F14" s="74"/>
      <c r="G14" s="74"/>
      <c r="J14">
        <f>J13*1.1</f>
        <v>486.99565199999995</v>
      </c>
      <c r="L14">
        <f>SUM(L12:L13)</f>
        <v>433</v>
      </c>
    </row>
    <row r="15" spans="1:12">
      <c r="B15" s="18"/>
      <c r="C15" s="19"/>
      <c r="D15" s="22"/>
      <c r="F15" s="74"/>
      <c r="G15" s="74"/>
    </row>
    <row r="16" spans="1:12">
      <c r="A16" s="27" t="s">
        <v>23</v>
      </c>
      <c r="B16" s="28"/>
      <c r="C16" s="20">
        <f>C14+C13</f>
        <v>5400</v>
      </c>
      <c r="D16" s="20"/>
      <c r="E16" s="60"/>
      <c r="F16" s="74"/>
      <c r="G16" s="74"/>
    </row>
    <row r="17" spans="1:8">
      <c r="B17" s="23"/>
      <c r="C17" s="24"/>
      <c r="D17" s="24"/>
      <c r="F17" s="74"/>
      <c r="G17" s="74"/>
    </row>
    <row r="18" spans="1:8" ht="16.5">
      <c r="A18" s="27" t="s">
        <v>95</v>
      </c>
      <c r="B18" s="7"/>
      <c r="C18" s="72">
        <v>443</v>
      </c>
      <c r="D18" s="72"/>
      <c r="E18" s="73"/>
      <c r="F18" s="74"/>
      <c r="G18" s="74"/>
    </row>
    <row r="19" spans="1:8">
      <c r="A19" s="15"/>
      <c r="B19" s="6"/>
      <c r="C19" s="29">
        <f>C18*C16</f>
        <v>2392200</v>
      </c>
      <c r="D19" s="74" t="s">
        <v>68</v>
      </c>
      <c r="E19" s="29"/>
      <c r="F19" s="74" t="s">
        <v>68</v>
      </c>
      <c r="G19" s="74"/>
    </row>
    <row r="20" spans="1:8">
      <c r="A20" s="15"/>
      <c r="B20">
        <f>C20*80%</f>
        <v>1818072</v>
      </c>
      <c r="C20" s="30">
        <f>C19*95%</f>
        <v>2272590</v>
      </c>
      <c r="D20" s="74" t="s">
        <v>24</v>
      </c>
      <c r="E20" s="30">
        <f>C20*90%</f>
        <v>2045331</v>
      </c>
      <c r="F20" s="74" t="s">
        <v>24</v>
      </c>
      <c r="G20" s="74"/>
    </row>
    <row r="21" spans="1:8">
      <c r="A21" s="15"/>
      <c r="C21" s="30">
        <f>C19*80%</f>
        <v>1913760</v>
      </c>
      <c r="D21" s="74" t="s">
        <v>25</v>
      </c>
      <c r="E21" s="30"/>
      <c r="F21" s="74" t="s">
        <v>25</v>
      </c>
      <c r="G21" s="74"/>
    </row>
    <row r="22" spans="1:8">
      <c r="A22" s="15"/>
      <c r="F22" s="74"/>
      <c r="G22" s="74"/>
    </row>
    <row r="23" spans="1:8">
      <c r="A23" s="31" t="s">
        <v>26</v>
      </c>
      <c r="B23" s="32"/>
      <c r="C23" s="33">
        <f>C4*487</f>
        <v>974000</v>
      </c>
      <c r="D23" s="33">
        <f>D4*D18</f>
        <v>0</v>
      </c>
    </row>
    <row r="24" spans="1:8">
      <c r="A24" s="15" t="s">
        <v>27</v>
      </c>
    </row>
    <row r="25" spans="1:8">
      <c r="A25" s="34" t="s">
        <v>28</v>
      </c>
      <c r="B25" s="16"/>
      <c r="C25" s="30">
        <f>C19*0.025/12</f>
        <v>4983.75</v>
      </c>
      <c r="D25" s="30"/>
    </row>
    <row r="26" spans="1:8">
      <c r="C26" s="30"/>
      <c r="D26" s="30"/>
    </row>
    <row r="27" spans="1:8">
      <c r="C27" s="30"/>
      <c r="D27" s="30"/>
    </row>
    <row r="28" spans="1:8">
      <c r="C28"/>
      <c r="D28"/>
    </row>
    <row r="29" spans="1:8">
      <c r="C29"/>
      <c r="D29"/>
      <c r="G29">
        <v>8097219269</v>
      </c>
      <c r="H29" t="s">
        <v>107</v>
      </c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F1" zoomScale="85" zoomScaleNormal="85" workbookViewId="0">
      <selection activeCell="R5" sqref="R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0" si="0">N2</f>
        <v>0</v>
      </c>
      <c r="B2" s="4">
        <f t="shared" ref="B2:B10" si="1">Q2</f>
        <v>1094.1666666666667</v>
      </c>
      <c r="C2" s="4">
        <f t="shared" ref="C2:C10" si="2">B2*1.2</f>
        <v>1313</v>
      </c>
      <c r="D2" s="4">
        <f t="shared" ref="D2:D10" si="3">C2*1.2</f>
        <v>1575.6</v>
      </c>
      <c r="E2" s="5">
        <f t="shared" ref="E2:E10" si="4">R2</f>
        <v>5400000</v>
      </c>
      <c r="F2" s="4">
        <f t="shared" ref="F2:F10" si="5">ROUND((E2/B2),0)</f>
        <v>4935</v>
      </c>
      <c r="G2" s="4">
        <f t="shared" ref="G2:G10" si="6">ROUND((E2/C2),0)</f>
        <v>4113</v>
      </c>
      <c r="H2" s="4">
        <f t="shared" ref="H2:H10" si="7">ROUND((E2/D2),0)</f>
        <v>3427</v>
      </c>
      <c r="I2" s="4">
        <f t="shared" ref="I2:I10" si="8">T2</f>
        <v>0</v>
      </c>
      <c r="J2" s="4">
        <f t="shared" ref="J2:J10" si="9">U2</f>
        <v>0</v>
      </c>
      <c r="K2" s="71"/>
      <c r="L2" s="71"/>
      <c r="M2" s="71"/>
      <c r="N2" s="71"/>
      <c r="O2" s="71">
        <v>0</v>
      </c>
      <c r="P2" s="71">
        <v>1313</v>
      </c>
      <c r="Q2" s="71">
        <f t="shared" ref="Q2:Q10" si="10">P2/1.2</f>
        <v>1094.1666666666667</v>
      </c>
      <c r="R2" s="2">
        <v>5400000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705</v>
      </c>
      <c r="C3" s="4">
        <f t="shared" si="2"/>
        <v>846</v>
      </c>
      <c r="D3" s="4">
        <f t="shared" si="3"/>
        <v>1015.1999999999999</v>
      </c>
      <c r="E3" s="5">
        <f t="shared" si="4"/>
        <v>3800000</v>
      </c>
      <c r="F3" s="4">
        <f t="shared" si="5"/>
        <v>5390</v>
      </c>
      <c r="G3" s="4">
        <f t="shared" si="6"/>
        <v>4492</v>
      </c>
      <c r="H3" s="4">
        <f t="shared" si="7"/>
        <v>3743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705</v>
      </c>
      <c r="R3" s="2">
        <v>3800000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565.97222222222229</v>
      </c>
      <c r="C4" s="4">
        <f t="shared" si="2"/>
        <v>679.16666666666674</v>
      </c>
      <c r="D4" s="4">
        <f t="shared" si="3"/>
        <v>815.00000000000011</v>
      </c>
      <c r="E4" s="5">
        <f t="shared" si="4"/>
        <v>3200000</v>
      </c>
      <c r="F4" s="4">
        <f t="shared" si="5"/>
        <v>5654</v>
      </c>
      <c r="G4" s="4">
        <f t="shared" si="6"/>
        <v>4712</v>
      </c>
      <c r="H4" s="4">
        <f t="shared" si="7"/>
        <v>3926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815</v>
      </c>
      <c r="P4" s="71">
        <f>O4/1.2</f>
        <v>679.16666666666674</v>
      </c>
      <c r="Q4" s="71">
        <f t="shared" si="10"/>
        <v>565.97222222222229</v>
      </c>
      <c r="R4" s="2">
        <v>3200000</v>
      </c>
      <c r="S4" s="2"/>
      <c r="T4" s="2"/>
    </row>
    <row r="5" spans="1:35">
      <c r="A5" s="4">
        <f t="shared" si="0"/>
        <v>0</v>
      </c>
      <c r="B5" s="4">
        <f t="shared" si="1"/>
        <v>469</v>
      </c>
      <c r="C5" s="4">
        <f t="shared" si="2"/>
        <v>562.79999999999995</v>
      </c>
      <c r="D5" s="4">
        <f t="shared" si="3"/>
        <v>675.3599999999999</v>
      </c>
      <c r="E5" s="5">
        <f t="shared" si="4"/>
        <v>3200000</v>
      </c>
      <c r="F5" s="4">
        <f t="shared" si="5"/>
        <v>6823</v>
      </c>
      <c r="G5" s="4">
        <f t="shared" si="6"/>
        <v>5686</v>
      </c>
      <c r="H5" s="4">
        <f t="shared" si="7"/>
        <v>4738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469</v>
      </c>
      <c r="R5" s="2">
        <v>3200000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8" si="11"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ref="A11:A13" si="12">N11</f>
        <v>0</v>
      </c>
      <c r="B11" s="4">
        <f t="shared" ref="B11:B13" si="13">Q11</f>
        <v>0</v>
      </c>
      <c r="C11" s="4">
        <f t="shared" ref="C11:C13" si="14">B11*1.2</f>
        <v>0</v>
      </c>
      <c r="D11" s="4">
        <f t="shared" ref="D11:D13" si="15">C11*1.2</f>
        <v>0</v>
      </c>
      <c r="E11" s="5">
        <f t="shared" ref="E11:E13" si="16">R11</f>
        <v>0</v>
      </c>
      <c r="F11" s="4" t="e">
        <f t="shared" ref="F11:F13" si="17">ROUND((E11/B11),0)</f>
        <v>#DIV/0!</v>
      </c>
      <c r="G11" s="4" t="e">
        <f t="shared" ref="G11:G13" si="18">ROUND((E11/C11),0)</f>
        <v>#DIV/0!</v>
      </c>
      <c r="H11" s="4" t="e">
        <f t="shared" ref="H11:H13" si="19">ROUND((E11/D11),0)</f>
        <v>#DIV/0!</v>
      </c>
      <c r="I11" s="4">
        <f t="shared" ref="I11:I13" si="20">T11</f>
        <v>0</v>
      </c>
      <c r="J11" s="4">
        <f t="shared" ref="J11:J13" si="21">U11</f>
        <v>0</v>
      </c>
      <c r="K11" s="71"/>
      <c r="L11" s="71"/>
      <c r="M11" s="71"/>
      <c r="N11" s="71"/>
      <c r="O11" s="71">
        <v>0</v>
      </c>
      <c r="P11" s="71">
        <f t="shared" ref="P11" si="22">O11/1.2</f>
        <v>0</v>
      </c>
      <c r="Q11" s="71">
        <f t="shared" ref="Q11:Q13" si="23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34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ref="A16:A19" si="35">N16</f>
        <v>0</v>
      </c>
      <c r="B16" s="4">
        <f t="shared" ref="B16:B19" si="36">Q16</f>
        <v>0</v>
      </c>
      <c r="C16" s="4">
        <f t="shared" ref="C16:C19" si="37">B16*1.2</f>
        <v>0</v>
      </c>
      <c r="D16" s="4">
        <f t="shared" ref="D16:D19" si="38">C16*1.2</f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9" si="43">T16</f>
        <v>0</v>
      </c>
      <c r="J16" s="4">
        <f t="shared" si="43"/>
        <v>0</v>
      </c>
      <c r="O16">
        <v>0</v>
      </c>
      <c r="P16">
        <f t="shared" ref="P16:P17" si="44">O16/1.2</f>
        <v>0</v>
      </c>
      <c r="Q16">
        <f t="shared" ref="Q16:Q18" si="45">P16/1.2</f>
        <v>0</v>
      </c>
      <c r="R16" s="2">
        <v>0</v>
      </c>
      <c r="S16" s="2"/>
    </row>
    <row r="17" spans="1:19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O17">
        <v>0</v>
      </c>
      <c r="P17">
        <f t="shared" si="44"/>
        <v>0</v>
      </c>
      <c r="Q17">
        <f t="shared" si="45"/>
        <v>0</v>
      </c>
      <c r="R17" s="2">
        <v>0</v>
      </c>
      <c r="S17" s="2"/>
    </row>
    <row r="18" spans="1:19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si="43"/>
        <v>0</v>
      </c>
      <c r="J18" s="4">
        <f t="shared" si="43"/>
        <v>0</v>
      </c>
      <c r="O18">
        <v>0</v>
      </c>
      <c r="P18">
        <f>O18/1.2</f>
        <v>0</v>
      </c>
      <c r="Q18">
        <f t="shared" si="45"/>
        <v>0</v>
      </c>
      <c r="R18" s="2">
        <v>0</v>
      </c>
      <c r="S18" s="2"/>
    </row>
    <row r="19" spans="1:19">
      <c r="A19" s="4">
        <f t="shared" si="35"/>
        <v>0</v>
      </c>
      <c r="B19" s="4">
        <f t="shared" si="36"/>
        <v>0</v>
      </c>
      <c r="C19" s="4">
        <f t="shared" si="37"/>
        <v>0</v>
      </c>
      <c r="D19" s="4">
        <f t="shared" si="38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3"/>
        <v>0</v>
      </c>
      <c r="J19" s="4">
        <f t="shared" si="43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22:Q34"/>
  <sheetViews>
    <sheetView workbookViewId="0">
      <selection activeCell="E8" sqref="E8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E6" zoomScale="115" zoomScaleNormal="115"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B8" workbookViewId="0">
      <selection activeCell="H18" sqref="H18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B4" zoomScale="115" zoomScaleNormal="115" workbookViewId="0">
      <selection activeCell="J8" sqref="J8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4:I23"/>
  <sheetViews>
    <sheetView topLeftCell="A2" workbookViewId="0">
      <selection activeCell="I5" sqref="I5"/>
    </sheetView>
  </sheetViews>
  <sheetFormatPr defaultRowHeight="15"/>
  <sheetData>
    <row r="4" spans="6:9">
      <c r="F4" s="71" t="s">
        <v>99</v>
      </c>
      <c r="G4">
        <v>14.9</v>
      </c>
      <c r="H4">
        <v>10.1</v>
      </c>
      <c r="I4">
        <f>G4*H4</f>
        <v>150.49</v>
      </c>
    </row>
    <row r="5" spans="6:9">
      <c r="F5" s="71" t="s">
        <v>100</v>
      </c>
      <c r="G5">
        <v>9.8000000000000007</v>
      </c>
      <c r="H5">
        <v>8.6</v>
      </c>
      <c r="I5" s="71">
        <f t="shared" ref="I5:I9" si="0">G5*H5</f>
        <v>84.28</v>
      </c>
    </row>
    <row r="6" spans="6:9">
      <c r="F6" s="71" t="s">
        <v>101</v>
      </c>
      <c r="G6">
        <v>8.1</v>
      </c>
      <c r="H6">
        <v>12.1</v>
      </c>
      <c r="I6" s="71">
        <f t="shared" si="0"/>
        <v>98.009999999999991</v>
      </c>
    </row>
    <row r="7" spans="6:9">
      <c r="F7" s="71" t="s">
        <v>103</v>
      </c>
      <c r="G7">
        <v>4.3</v>
      </c>
      <c r="H7">
        <v>3.2</v>
      </c>
      <c r="I7" s="71">
        <f t="shared" si="0"/>
        <v>13.76</v>
      </c>
    </row>
    <row r="8" spans="6:9">
      <c r="F8" s="71" t="s">
        <v>104</v>
      </c>
      <c r="G8">
        <v>10</v>
      </c>
      <c r="H8">
        <v>3.7</v>
      </c>
      <c r="I8" s="71">
        <f t="shared" si="0"/>
        <v>37</v>
      </c>
    </row>
    <row r="9" spans="6:9">
      <c r="F9" s="71" t="s">
        <v>102</v>
      </c>
      <c r="G9">
        <v>7.8</v>
      </c>
      <c r="H9">
        <v>4.0999999999999996</v>
      </c>
      <c r="I9" s="71">
        <f t="shared" si="0"/>
        <v>31.979999999999997</v>
      </c>
    </row>
    <row r="10" spans="6:9">
      <c r="I10">
        <f>SUM(I4:I9)</f>
        <v>415.52</v>
      </c>
    </row>
    <row r="11" spans="6:9">
      <c r="F11" s="71"/>
      <c r="I11" s="71"/>
    </row>
    <row r="12" spans="6:9">
      <c r="F12" s="71" t="s">
        <v>69</v>
      </c>
      <c r="G12">
        <v>3.6</v>
      </c>
      <c r="H12">
        <v>13.1</v>
      </c>
      <c r="I12" s="71">
        <f>G12*H12</f>
        <v>47.16</v>
      </c>
    </row>
    <row r="13" spans="6:9">
      <c r="F13" s="71"/>
      <c r="I13" s="71"/>
    </row>
    <row r="14" spans="6:9">
      <c r="F14" s="71"/>
      <c r="I14" s="71"/>
    </row>
    <row r="15" spans="6:9">
      <c r="F15" s="71"/>
    </row>
    <row r="16" spans="6:9">
      <c r="F16" s="71"/>
      <c r="I16" s="115"/>
    </row>
    <row r="17" spans="6:9">
      <c r="F17" s="71"/>
    </row>
    <row r="18" spans="6:9">
      <c r="F18" s="71"/>
      <c r="I18" s="71"/>
    </row>
    <row r="19" spans="6:9">
      <c r="F19" s="71"/>
      <c r="I19" s="71"/>
    </row>
    <row r="20" spans="6:9">
      <c r="F20" s="71"/>
      <c r="I20" s="71"/>
    </row>
    <row r="21" spans="6:9">
      <c r="I21" s="115"/>
    </row>
    <row r="23" spans="6:9">
      <c r="I23" s="115">
        <f>I16+I21</f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3:I14"/>
  <sheetViews>
    <sheetView workbookViewId="0">
      <selection activeCell="D26" sqref="D26"/>
    </sheetView>
  </sheetViews>
  <sheetFormatPr defaultRowHeight="15"/>
  <sheetData>
    <row r="3" spans="6:9">
      <c r="F3" s="71"/>
    </row>
    <row r="4" spans="6:9">
      <c r="F4" s="71"/>
      <c r="I4" s="71"/>
    </row>
    <row r="5" spans="6:9">
      <c r="F5" s="71"/>
      <c r="I5" s="71"/>
    </row>
    <row r="6" spans="6:9">
      <c r="F6" s="71"/>
      <c r="I6" s="71"/>
    </row>
    <row r="7" spans="6:9">
      <c r="F7" s="71"/>
      <c r="I7" s="71"/>
    </row>
    <row r="8" spans="6:9">
      <c r="F8" s="71"/>
      <c r="I8" s="71"/>
    </row>
    <row r="9" spans="6:9">
      <c r="F9" s="71"/>
      <c r="I9" s="71"/>
    </row>
    <row r="10" spans="6:9">
      <c r="F10" s="71"/>
      <c r="I10" s="71"/>
    </row>
    <row r="13" spans="6:9">
      <c r="F13" s="71"/>
      <c r="I13" s="71"/>
    </row>
    <row r="14" spans="6:9">
      <c r="I14" s="7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Measurement</vt:lpstr>
      <vt:lpstr>Sheet8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HP</cp:lastModifiedBy>
  <cp:lastPrinted>2019-11-05T06:14:02Z</cp:lastPrinted>
  <dcterms:created xsi:type="dcterms:W3CDTF">2018-02-17T10:36:41Z</dcterms:created>
  <dcterms:modified xsi:type="dcterms:W3CDTF">2023-10-06T10:14:32Z</dcterms:modified>
</cp:coreProperties>
</file>