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nay G Randhe\"/>
    </mc:Choice>
  </mc:AlternateContent>
  <xr:revisionPtr revIDLastSave="0" documentId="13_ncr:1_{5BA6062D-F142-4AE6-88D5-D21CC285A7D4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N26" i="4" l="1"/>
  <c r="N15" i="24" l="1"/>
  <c r="N16" i="24"/>
  <c r="N17" i="24"/>
  <c r="N18" i="24"/>
  <c r="N19" i="24"/>
  <c r="N20" i="24"/>
  <c r="N21" i="24"/>
  <c r="N22" i="24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4" i="24"/>
  <c r="N13" i="24"/>
  <c r="N12" i="24"/>
  <c r="C4" i="25"/>
  <c r="P16" i="4"/>
  <c r="Q16" i="4" s="1"/>
  <c r="B16" i="4" s="1"/>
  <c r="C16" i="4" s="1"/>
  <c r="D16" i="4" s="1"/>
  <c r="J16" i="4"/>
  <c r="I16" i="4"/>
  <c r="E16" i="4"/>
  <c r="H25" i="4"/>
  <c r="G27" i="4"/>
  <c r="G29" i="4" s="1"/>
  <c r="C13" i="25"/>
  <c r="C20" i="25"/>
  <c r="C16" i="25"/>
  <c r="C17" i="25" s="1"/>
  <c r="C5" i="25"/>
  <c r="H16" i="4" l="1"/>
  <c r="F16" i="4"/>
  <c r="G16" i="4"/>
  <c r="H27" i="4"/>
  <c r="G28" i="4"/>
  <c r="C7" i="25"/>
  <c r="E5" i="25"/>
  <c r="E17" i="25"/>
  <c r="C19" i="25"/>
  <c r="C21" i="25" s="1"/>
  <c r="E21" i="25" s="1"/>
  <c r="C9" i="25" l="1"/>
  <c r="E9" i="25" s="1"/>
  <c r="C8" i="25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I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2" i="24" l="1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1" i="23" l="1"/>
  <c r="C25" i="23"/>
  <c r="C20" i="23"/>
  <c r="P20" i="4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<sst xmlns="http://schemas.openxmlformats.org/spreadsheetml/2006/main" count="131" uniqueCount="86">
  <si>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</si>
  <si>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</si>
  <si>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</si>
  <si>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</si>
  <si>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</si>
  <si>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</si>
  <si>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</si>
  <si>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</si>
  <si>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</si>
  <si>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</si>
  <si>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</si>
  <si>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</si>
  <si>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</si>
  <si>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</si>
  <si>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</si>
  <si>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</si>
  <si>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</si>
  <si>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</si>
  <si>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</si>
  <si>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</si>
  <si>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</si>
  <si>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</si>
  <si>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</si>
  <si>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</si>
  <si>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</si>
  <si>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</si>
  <si>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</si>
  <si>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</si>
  <si>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</si>
  <si>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</si>
  <si>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</si>
  <si>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</si>
  <si>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</si>
  <si>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</si>
  <si>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</si>
  <si>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</si>
  <si>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</si>
  <si>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</si>
  <si>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</si>
  <si>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</si>
  <si>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</si>
  <si>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</si>
  <si>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</si>
  <si>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</si>
  <si>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</si>
  <si>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</si>
  <si>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</si>
  <si>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</si>
  <si>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</si>
  <si>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</si>
  <si>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</si>
  <si>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</si>
  <si>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</si>
  <si>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</si>
  <si>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</si>
  <si>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</si>
  <si>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</si>
  <si>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</si>
  <si>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</si>
  <si>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</si>
  <si>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</si>
  <si>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</si>
  <si>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</si>
  <si>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</si>
  <si>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</si>
  <si>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</si>
  <si>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</si>
  <si>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</si>
  <si>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</si>
  <si>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</si>
  <si>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</si>
  <si>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</si>
  <si>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</si>
  <si>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</si>
  <si>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</si>
  <si>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</si>
  <si>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</si>
  <si>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</si>
  <si>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Depreciation:
70% (for Building between 20 to 30 years)</t>
  </si>
  <si>
    <t>Rate on</t>
  </si>
  <si>
    <t>40 LAKH</t>
  </si>
  <si>
    <t>21.07.2023</t>
  </si>
  <si>
    <t>oc - 1997</t>
  </si>
  <si>
    <t>ca</t>
  </si>
  <si>
    <t>bal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</si>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</sst>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0" borderId="4" xfId="0" applyFont="1" applyBorder="1"/>
    <xf numFmtId="43" fontId="2" fillId="0" borderId="0" xfId="1" applyFont="1" applyBorder="1"/>
    <xf numFmtId="1" fontId="7" fillId="0" borderId="0" xfId="1" applyNumberFormat="1" applyFo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358588</xdr:colOff>
      <xdr:row>0</xdr:row>
      <xdr:rowOff>0</xdr:rowOff>
    </xdr:from>
    <xdr:to>
      <xdr:col>22</xdr:col>
      <xdr:colOff>605117</xdr:colOff>
      <xdr:row>27</xdr:row>
      <xdr:rowOff>89647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36" t="9651" r="9517" b="13603"/>
        <a:stretch>
          <a:fillRect/>
        </a:stretch>
      </xdr:blipFill>
      <xdr:spPr bwMode="auto">
        <a:xfrm>
          <a:off x="5490882" y="0"/>
          <a:ext cx="10533529" cy="5614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179294</xdr:rowOff>
    </xdr:from>
    <xdr:to>
      <xdr:col>19</xdr:col>
      <xdr:colOff>324971</xdr:colOff>
      <xdr:row>37</xdr:row>
      <xdr:rowOff>134470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0267" r="8476" b="5455"/>
        <a:stretch>
          <a:fillRect/>
        </a:stretch>
      </xdr:blipFill>
      <xdr:spPr bwMode="auto">
        <a:xfrm>
          <a:off x="0" y="750794"/>
          <a:ext cx="11822206" cy="6163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112059</xdr:rowOff>
    </xdr:from>
    <xdr:to>
      <xdr:col>19</xdr:col>
      <xdr:colOff>448236</xdr:colOff>
      <xdr:row>36</xdr:row>
      <xdr:rowOff>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344" r="7521" b="6250"/>
        <a:stretch>
          <a:fillRect/>
        </a:stretch>
      </xdr:blipFill>
      <xdr:spPr bwMode="auto">
        <a:xfrm>
          <a:off x="0" y="683559"/>
          <a:ext cx="11945471" cy="6174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145676</xdr:rowOff>
    </xdr:from>
    <xdr:to>
      <xdr:col>17</xdr:col>
      <xdr:colOff>347382</xdr:colOff>
      <xdr:row>35</xdr:row>
      <xdr:rowOff>78441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804" r="17672" b="7782"/>
        <a:stretch>
          <a:fillRect/>
        </a:stretch>
      </xdr:blipFill>
      <xdr:spPr bwMode="auto">
        <a:xfrm>
          <a:off x="0" y="717176"/>
          <a:ext cx="10634382" cy="6028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324971</xdr:colOff>
      <xdr:row>3</xdr:row>
      <xdr:rowOff>168088</xdr:rowOff>
    </xdr:from>
    <xdr:to>
      <xdr:col>19</xdr:col>
      <xdr:colOff>89648</xdr:colOff>
      <xdr:row>37</xdr:row>
      <xdr:rowOff>33617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2516" t="10114" r="10298" b="7747"/>
        <a:stretch/>
      </xdr:blipFill>
      <xdr:spPr bwMode="auto">
        <a:xfrm>
          <a:off x="324971" y="739588"/>
          <a:ext cx="11261912" cy="6006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59</v>
      </c>
      <c r="C3" s="53">
        <v>194290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60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61</v>
      </c>
      <c r="C5" s="58">
        <f>C3+C4</f>
        <v>194290</v>
      </c>
      <c r="D5" s="59" t="s">
        <v>62</v>
      </c>
      <c r="E5" s="60">
        <f>C5/10.764</f>
        <v>18049.981419546639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64</v>
      </c>
      <c r="C6" s="53">
        <v>98960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/>
      <c r="C7" s="53">
        <f>C5-C6</f>
        <v>95330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78</v>
      </c>
      <c r="C8" s="53">
        <f>C7*70%</f>
        <v>66731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65</v>
      </c>
      <c r="C9" s="58">
        <f>C6+C8</f>
        <v>165691</v>
      </c>
      <c r="D9" s="59" t="s">
        <v>62</v>
      </c>
      <c r="E9" s="60">
        <f>C9/10.764</f>
        <v>15393.069490895579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69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70</v>
      </c>
      <c r="C12" s="67">
        <f>Calculation!D8</f>
        <v>1997</v>
      </c>
      <c r="D12" s="66"/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71</v>
      </c>
      <c r="C13" s="67">
        <f>C11-C12</f>
        <v>26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66</v>
      </c>
      <c r="C18" s="53">
        <v>26620</v>
      </c>
      <c r="D18" s="42"/>
      <c r="E18" s="42"/>
      <c r="F18" s="42"/>
    </row>
    <row r="19" spans="2:6" x14ac:dyDescent="0.25">
      <c r="B19" s="42" t="s">
        <v>67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68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65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N14" sqref="N14:N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22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2">
        <f t="shared" si="6"/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2">
        <f t="shared" si="6"/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2">
        <f t="shared" si="6"/>
        <v>0</v>
      </c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2">
        <f t="shared" si="6"/>
        <v>0</v>
      </c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2">
        <f t="shared" si="6"/>
        <v>0</v>
      </c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42">
        <f t="shared" si="6"/>
        <v>0</v>
      </c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2">
        <f t="shared" si="6"/>
        <v>0</v>
      </c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zoomScaleNormal="100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8500</v>
      </c>
      <c r="D3" s="20" t="s">
        <v>79</v>
      </c>
      <c r="E3" t="s">
        <v>77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26</v>
      </c>
      <c r="D7" s="24">
        <v>2023</v>
      </c>
    </row>
    <row r="8" spans="1:5" x14ac:dyDescent="0.25">
      <c r="A8" s="15" t="s">
        <v>18</v>
      </c>
      <c r="B8" s="23"/>
      <c r="C8" s="24">
        <f>C9-C7</f>
        <v>34</v>
      </c>
      <c r="D8" s="24">
        <v>1997</v>
      </c>
    </row>
    <row r="9" spans="1:5" x14ac:dyDescent="0.25">
      <c r="A9" s="15" t="s">
        <v>19</v>
      </c>
      <c r="B9" s="23"/>
      <c r="C9" s="24">
        <v>60</v>
      </c>
      <c r="D9" s="24" t="s">
        <v>85</v>
      </c>
    </row>
    <row r="10" spans="1:5" ht="30" x14ac:dyDescent="0.25">
      <c r="A10" s="21" t="s">
        <v>20</v>
      </c>
      <c r="B10" s="23"/>
      <c r="C10" s="24">
        <f>90*C7/C9</f>
        <v>39</v>
      </c>
      <c r="D10" s="24"/>
    </row>
    <row r="11" spans="1:5" x14ac:dyDescent="0.25">
      <c r="A11" s="15"/>
      <c r="B11" s="25"/>
      <c r="C11" s="26">
        <f>C10%</f>
        <v>0.39</v>
      </c>
      <c r="D11" s="26"/>
    </row>
    <row r="12" spans="1:5" x14ac:dyDescent="0.25">
      <c r="A12" s="15" t="s">
        <v>21</v>
      </c>
      <c r="B12" s="18"/>
      <c r="C12" s="19">
        <f>C6*C11</f>
        <v>975</v>
      </c>
      <c r="D12" s="22"/>
    </row>
    <row r="13" spans="1:5" x14ac:dyDescent="0.25">
      <c r="A13" s="15" t="s">
        <v>22</v>
      </c>
      <c r="B13" s="18"/>
      <c r="C13" s="19">
        <f>C6-C12</f>
        <v>1525</v>
      </c>
      <c r="D13" s="22"/>
    </row>
    <row r="14" spans="1:5" x14ac:dyDescent="0.25">
      <c r="A14" s="15" t="s">
        <v>15</v>
      </c>
      <c r="B14" s="18"/>
      <c r="C14" s="19">
        <f>C5</f>
        <v>6000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7525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BUA</v>
      </c>
      <c r="B18" s="7"/>
      <c r="C18" s="29">
        <v>555</v>
      </c>
      <c r="D18" s="24"/>
    </row>
    <row r="19" spans="1:4" x14ac:dyDescent="0.25">
      <c r="A19" s="70" t="s">
        <v>75</v>
      </c>
      <c r="B19" s="6"/>
      <c r="C19" s="72">
        <f>C18*C16</f>
        <v>4176375</v>
      </c>
      <c r="D19" s="31"/>
    </row>
    <row r="20" spans="1:4" x14ac:dyDescent="0.25">
      <c r="A20" s="70" t="s">
        <v>24</v>
      </c>
      <c r="B20" s="6"/>
      <c r="C20" s="72">
        <f>C19*90%</f>
        <v>3758737.5</v>
      </c>
      <c r="D20" s="30"/>
    </row>
    <row r="21" spans="1:4" x14ac:dyDescent="0.25">
      <c r="A21" s="70" t="s">
        <v>25</v>
      </c>
      <c r="B21" s="6"/>
      <c r="C21" s="72">
        <f>C19*80%</f>
        <v>3341100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1387500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8700.78125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6"/>
  <sheetViews>
    <sheetView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9.4257812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416.66666666666669</v>
      </c>
      <c r="C2" s="4">
        <f t="shared" ref="C2:C15" si="1">B2*1.2</f>
        <v>500</v>
      </c>
      <c r="D2" s="4">
        <f t="shared" ref="D2:D15" si="2">C2*1.2</f>
        <v>600</v>
      </c>
      <c r="E2" s="5">
        <f t="shared" ref="E2:E15" si="3">R2</f>
        <v>4500000</v>
      </c>
      <c r="F2" s="4">
        <f t="shared" ref="F2:F15" si="4">ROUND((E2/B2),0)</f>
        <v>10800</v>
      </c>
      <c r="G2" s="4">
        <f t="shared" ref="G2:G15" si="5">ROUND((E2/C2),0)</f>
        <v>9000</v>
      </c>
      <c r="H2" s="4">
        <f t="shared" ref="H2:H15" si="6">ROUND((E2/D2),0)</f>
        <v>7500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500</v>
      </c>
      <c r="Q2">
        <f t="shared" ref="Q2:Q15" si="9">P2/1.2</f>
        <v>416.66666666666669</v>
      </c>
      <c r="R2" s="2">
        <v>4500000</v>
      </c>
      <c r="S2" s="2"/>
    </row>
    <row r="3" spans="1:19" x14ac:dyDescent="0.25">
      <c r="A3" s="4">
        <v>2</v>
      </c>
      <c r="B3" s="4">
        <f t="shared" si="0"/>
        <v>448.33333333333337</v>
      </c>
      <c r="C3" s="4">
        <f t="shared" si="1"/>
        <v>538</v>
      </c>
      <c r="D3" s="4">
        <f t="shared" si="2"/>
        <v>645.6</v>
      </c>
      <c r="E3" s="5">
        <f t="shared" si="3"/>
        <v>4400000</v>
      </c>
      <c r="F3" s="4">
        <f t="shared" si="4"/>
        <v>9814</v>
      </c>
      <c r="G3" s="4">
        <f t="shared" si="5"/>
        <v>8178</v>
      </c>
      <c r="H3" s="4">
        <f t="shared" si="6"/>
        <v>6815</v>
      </c>
      <c r="I3" s="4">
        <f t="shared" si="7"/>
        <v>0</v>
      </c>
      <c r="J3" s="4">
        <f t="shared" si="8"/>
        <v>0</v>
      </c>
      <c r="O3">
        <v>0</v>
      </c>
      <c r="P3">
        <v>538</v>
      </c>
      <c r="Q3">
        <f t="shared" si="9"/>
        <v>448.33333333333337</v>
      </c>
      <c r="R3" s="2">
        <v>4400000</v>
      </c>
      <c r="S3" s="2"/>
    </row>
    <row r="4" spans="1:19" x14ac:dyDescent="0.25">
      <c r="A4" s="4">
        <v>3</v>
      </c>
      <c r="B4" s="4">
        <f t="shared" si="0"/>
        <v>429</v>
      </c>
      <c r="C4" s="4">
        <f t="shared" si="1"/>
        <v>514.79999999999995</v>
      </c>
      <c r="D4" s="4">
        <f t="shared" si="2"/>
        <v>617.75999999999988</v>
      </c>
      <c r="E4" s="5">
        <f t="shared" si="3"/>
        <v>5000000</v>
      </c>
      <c r="F4" s="4">
        <f t="shared" si="4"/>
        <v>11655</v>
      </c>
      <c r="G4" s="4">
        <f t="shared" si="5"/>
        <v>9713</v>
      </c>
      <c r="H4" s="4">
        <f t="shared" si="6"/>
        <v>8094</v>
      </c>
      <c r="I4" s="4">
        <f t="shared" si="7"/>
        <v>0</v>
      </c>
      <c r="J4" s="4">
        <f t="shared" si="8"/>
        <v>0</v>
      </c>
      <c r="O4">
        <v>0</v>
      </c>
      <c r="P4">
        <f t="shared" ref="P4:P15" si="10">O4/1.2</f>
        <v>0</v>
      </c>
      <c r="Q4">
        <v>429</v>
      </c>
      <c r="R4" s="2">
        <v>5000000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3800000</v>
      </c>
      <c r="F5" s="4">
        <f t="shared" si="4"/>
        <v>8444</v>
      </c>
      <c r="G5" s="4">
        <f t="shared" si="5"/>
        <v>7037</v>
      </c>
      <c r="H5" s="4">
        <f t="shared" si="6"/>
        <v>5864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450</v>
      </c>
      <c r="R5" s="2">
        <v>3800000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82</v>
      </c>
    </row>
    <row r="23" spans="1:19" s="10" customFormat="1" x14ac:dyDescent="0.25">
      <c r="F23" s="10" t="s">
        <v>80</v>
      </c>
    </row>
    <row r="24" spans="1:19" s="10" customFormat="1" x14ac:dyDescent="0.25">
      <c r="C24" s="68" t="s">
        <v>76</v>
      </c>
      <c r="D24" s="68" t="s">
        <v>81</v>
      </c>
      <c r="F24" s="53" t="s">
        <v>72</v>
      </c>
      <c r="G24" s="53">
        <v>428</v>
      </c>
      <c r="I24" s="65"/>
      <c r="J24" s="65" t="s">
        <v>83</v>
      </c>
      <c r="N24" s="10">
        <v>392</v>
      </c>
    </row>
    <row r="25" spans="1:19" s="10" customFormat="1" x14ac:dyDescent="0.25">
      <c r="C25" s="68" t="s">
        <v>1</v>
      </c>
      <c r="D25" s="68">
        <v>543500</v>
      </c>
      <c r="F25" s="53" t="s">
        <v>73</v>
      </c>
      <c r="G25" s="53">
        <v>555</v>
      </c>
      <c r="H25" s="10">
        <f>G25/G24</f>
        <v>1.2967289719626167</v>
      </c>
      <c r="I25" s="65"/>
      <c r="J25" s="65" t="s">
        <v>84</v>
      </c>
      <c r="N25" s="10">
        <v>36</v>
      </c>
    </row>
    <row r="26" spans="1:19" s="10" customFormat="1" x14ac:dyDescent="0.25">
      <c r="F26" s="53" t="s">
        <v>74</v>
      </c>
      <c r="G26" s="53"/>
      <c r="I26" s="65"/>
      <c r="J26" s="65"/>
      <c r="N26" s="10">
        <f>N25+N24</f>
        <v>428</v>
      </c>
    </row>
    <row r="27" spans="1:19" s="10" customFormat="1" x14ac:dyDescent="0.25">
      <c r="C27" s="69"/>
      <c r="D27" s="69"/>
      <c r="F27" s="69" t="s">
        <v>75</v>
      </c>
      <c r="G27" s="69">
        <f>G25*G26</f>
        <v>0</v>
      </c>
      <c r="H27" s="10">
        <f>G27/D25</f>
        <v>0</v>
      </c>
      <c r="I27" s="71"/>
      <c r="J27" s="71"/>
    </row>
    <row r="28" spans="1:19" s="10" customFormat="1" x14ac:dyDescent="0.25">
      <c r="C28" s="69"/>
      <c r="D28" s="69"/>
      <c r="F28" s="69" t="s">
        <v>24</v>
      </c>
      <c r="G28" s="69">
        <f>G27*90%</f>
        <v>0</v>
      </c>
      <c r="I28" s="71"/>
      <c r="J28" s="71"/>
    </row>
    <row r="29" spans="1:19" s="10" customFormat="1" x14ac:dyDescent="0.25">
      <c r="C29" s="69"/>
      <c r="D29" s="69"/>
      <c r="F29" s="69" t="s">
        <v>25</v>
      </c>
      <c r="G29" s="69">
        <f>G27*80%</f>
        <v>0</v>
      </c>
      <c r="I29" s="71"/>
      <c r="J29" s="71"/>
    </row>
    <row r="30" spans="1:19" s="10" customFormat="1" x14ac:dyDescent="0.25">
      <c r="C30" s="69"/>
      <c r="D30" s="69"/>
      <c r="I30" s="65"/>
      <c r="J30" s="65"/>
    </row>
    <row r="31" spans="1:19" s="10" customFormat="1" x14ac:dyDescent="0.25">
      <c r="C31" s="69"/>
      <c r="D31" s="69"/>
      <c r="I31" s="65"/>
      <c r="J31" s="65"/>
    </row>
    <row r="32" spans="1:19" s="10" customFormat="1" x14ac:dyDescent="0.25"/>
    <row r="33" s="10" customFormat="1" x14ac:dyDescent="0.25"/>
    <row r="34" s="10" customFormat="1" x14ac:dyDescent="0.25"/>
    <row r="35" s="10" customFormat="1" x14ac:dyDescent="0.25"/>
    <row r="36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zoomScale="85" zoomScaleNormal="85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85" zoomScaleNormal="85" workbookViewId="0">
      <selection activeCell="V20" sqref="V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2023-10-09T05:42:31Z</dcterms:modified>
</cp:coreProperties>
</file>