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Binu Surendran\September - 2023  Rate Verification\"/>
    </mc:Choice>
  </mc:AlternateContent>
  <xr:revisionPtr revIDLastSave="0" documentId="13_ncr:1_{76677C4A-93B2-4271-BD17-934FA0A71D00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I31" i="4" l="1"/>
  <c r="I24" i="4"/>
  <c r="Q16" i="4"/>
  <c r="Q8" i="4"/>
  <c r="Q7" i="4"/>
  <c r="P6" i="4"/>
  <c r="Q6" i="4" s="1"/>
  <c r="Q5" i="4"/>
  <c r="Q4" i="4"/>
  <c r="Q15" i="4"/>
  <c r="P14" i="4"/>
  <c r="P10" i="4"/>
  <c r="Q10" i="4" s="1"/>
  <c r="Q9" i="4"/>
  <c r="AA26" i="13" l="1"/>
  <c r="P17" i="4"/>
  <c r="Q17" i="4" s="1"/>
  <c r="I26" i="4" l="1"/>
  <c r="I30" i="4" s="1"/>
  <c r="I33" i="4" s="1"/>
  <c r="P13" i="4"/>
  <c r="P12" i="4"/>
  <c r="Q12" i="4" s="1"/>
  <c r="P11" i="4"/>
  <c r="Q11" i="4" s="1"/>
  <c r="J15" i="4" l="1"/>
  <c r="I15" i="4"/>
  <c r="E15" i="4"/>
  <c r="J14" i="4"/>
  <c r="I14" i="4"/>
  <c r="E14" i="4"/>
  <c r="J13" i="4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17" i="4" l="1"/>
  <c r="I17" i="4"/>
  <c r="E17" i="4"/>
  <c r="A17" i="4"/>
  <c r="J16" i="4"/>
  <c r="I16" i="4"/>
  <c r="E16" i="4"/>
  <c r="A16" i="4"/>
  <c r="A15" i="4"/>
  <c r="B14" i="4"/>
  <c r="C14" i="4" s="1"/>
  <c r="A14" i="4"/>
  <c r="B13" i="4"/>
  <c r="C13" i="4" s="1"/>
  <c r="A13" i="4"/>
  <c r="B12" i="4"/>
  <c r="C12" i="4" s="1"/>
  <c r="A12" i="4"/>
  <c r="B11" i="4"/>
  <c r="C11" i="4" s="1"/>
  <c r="A11" i="4"/>
  <c r="B10" i="4"/>
  <c r="C10" i="4" s="1"/>
  <c r="A10" i="4"/>
  <c r="A9" i="4"/>
  <c r="B8" i="4"/>
  <c r="C8" i="4" s="1"/>
  <c r="A8" i="4"/>
  <c r="B7" i="4"/>
  <c r="C7" i="4" s="1"/>
  <c r="A7" i="4"/>
  <c r="B6" i="4"/>
  <c r="C6" i="4" s="1"/>
  <c r="A6" i="4"/>
  <c r="B5" i="4"/>
  <c r="C5" i="4" s="1"/>
  <c r="A5" i="4"/>
  <c r="B4" i="4"/>
  <c r="C4" i="4" s="1"/>
  <c r="A4" i="4"/>
  <c r="G7" i="4" l="1"/>
  <c r="F10" i="4"/>
  <c r="F11" i="4"/>
  <c r="F12" i="4"/>
  <c r="F13" i="4"/>
  <c r="F14" i="4"/>
  <c r="F5" i="4"/>
  <c r="F6" i="4"/>
  <c r="F7" i="4"/>
  <c r="F8" i="4"/>
  <c r="F4" i="4"/>
  <c r="B15" i="4"/>
  <c r="C15" i="4" s="1"/>
  <c r="B16" i="4"/>
  <c r="C16" i="4" s="1"/>
  <c r="B17" i="4"/>
  <c r="C17" i="4" s="1"/>
  <c r="B9" i="4"/>
  <c r="C9" i="4" s="1"/>
  <c r="F16" i="4" l="1"/>
  <c r="F15" i="4"/>
  <c r="D7" i="4"/>
  <c r="H7" i="4" s="1"/>
  <c r="D12" i="4"/>
  <c r="H12" i="4" s="1"/>
  <c r="G12" i="4"/>
  <c r="D11" i="4"/>
  <c r="H11" i="4" s="1"/>
  <c r="G11" i="4"/>
  <c r="D14" i="4"/>
  <c r="H14" i="4" s="1"/>
  <c r="G14" i="4"/>
  <c r="F9" i="4"/>
  <c r="D5" i="4"/>
  <c r="H5" i="4" s="1"/>
  <c r="G5" i="4"/>
  <c r="D13" i="4"/>
  <c r="H13" i="4" s="1"/>
  <c r="G13" i="4"/>
  <c r="D4" i="4"/>
  <c r="H4" i="4" s="1"/>
  <c r="G4" i="4"/>
  <c r="D6" i="4"/>
  <c r="H6" i="4" s="1"/>
  <c r="G6" i="4"/>
  <c r="D8" i="4"/>
  <c r="H8" i="4" s="1"/>
  <c r="G8" i="4"/>
  <c r="D10" i="4"/>
  <c r="H10" i="4" s="1"/>
  <c r="G10" i="4"/>
  <c r="D17" i="4"/>
  <c r="H17" i="4" s="1"/>
  <c r="G17" i="4"/>
  <c r="F17" i="4"/>
  <c r="D16" i="4"/>
  <c r="H16" i="4" s="1"/>
  <c r="G16" i="4"/>
  <c r="D15" i="4" l="1"/>
  <c r="H15" i="4" s="1"/>
  <c r="G15" i="4"/>
  <c r="D9" i="4"/>
  <c r="H9" i="4" s="1"/>
  <c r="G9" i="4"/>
</calcChain>
</file>

<file path=xl/sharedStrings.xml><?xml version="1.0" encoding="utf-8"?>
<sst xmlns="http://schemas.openxmlformats.org/spreadsheetml/2006/main" count="29" uniqueCount="26">
  <si>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</si>
  <si>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</si>
  <si>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</si>
  <si>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</si>
  <si>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</si>
  <si>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</si>
  <si>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</si>
  <si>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</si>
  <si>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</si>
  <si>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</si>
  <si>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</si>
  <si>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</si>
  <si>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</si>
  <si>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sq.ft</t>
  </si>
  <si>
    <t>FMV</t>
  </si>
  <si>
    <t xml:space="preserve">Terrace </t>
  </si>
  <si>
    <t>Index-II</t>
  </si>
  <si>
    <t>Price Indicator</t>
  </si>
  <si>
    <t>Built up  Area</t>
  </si>
  <si>
    <t>Rate per sq.ft on BUA</t>
  </si>
  <si>
    <t>8 car parking @ 8 x 250000</t>
  </si>
  <si>
    <t xml:space="preserve"> Dated 10.11.2016</t>
  </si>
  <si>
    <t>@</t>
  </si>
  <si>
    <t xml:space="preserve">Total FMV including 8 parking </t>
  </si>
  <si>
    <t xml:space="preserve">Apartment No. 2 to 17  on S.No. 78, Katraj, Pune </t>
  </si>
  <si>
    <t>Totalbua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</si>
</sst>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1" fillId="2" borderId="0" xfId="0" applyFont="1" applyFill="1"/>
    <xf numFmtId="4" fontId="1" fillId="2" borderId="0" xfId="0" applyNumberFormat="1" applyFont="1" applyFill="1"/>
    <xf numFmtId="0" fontId="0" fillId="2" borderId="0" xfId="0" applyFill="1"/>
    <xf numFmtId="2" fontId="0" fillId="0" borderId="0" xfId="0" applyNumberFormat="1" applyAlignment="1">
      <alignment wrapText="1"/>
    </xf>
    <xf numFmtId="2" fontId="0" fillId="0" borderId="0" xfId="0" applyNumberFormat="1"/>
    <xf numFmtId="0" fontId="3" fillId="0" borderId="0" xfId="0" applyFont="1" applyAlignment="1">
      <alignment horizontal="center"/>
    </xf>
    <xf numFmtId="2" fontId="0" fillId="2" borderId="0" xfId="0" applyNumberFormat="1" applyFill="1"/>
    <xf numFmtId="4" fontId="0" fillId="2" borderId="0" xfId="0" applyNumberFormat="1" applyFill="1"/>
    <xf numFmtId="0" fontId="1" fillId="4" borderId="0" xfId="0" applyFont="1" applyFill="1"/>
    <xf numFmtId="4" fontId="1" fillId="4" borderId="0" xfId="0" applyNumberFormat="1" applyFont="1" applyFill="1"/>
    <xf numFmtId="0" fontId="0" fillId="4" borderId="0" xfId="0" applyFill="1"/>
    <xf numFmtId="2" fontId="3" fillId="4" borderId="0" xfId="0" applyNumberFormat="1" applyFont="1" applyFill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24</xdr:col>
      <xdr:colOff>602116</xdr:colOff>
      <xdr:row>47</xdr:row>
      <xdr:rowOff>125028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577AA71D-86A2-4C07-9DF3-57E4025A3B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4622916" cy="862132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18</xdr:row>
      <xdr:rowOff>0</xdr:rowOff>
    </xdr:from>
    <xdr:to>
      <xdr:col>24</xdr:col>
      <xdr:colOff>506852</xdr:colOff>
      <xdr:row>64</xdr:row>
      <xdr:rowOff>29802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CA1C77A-D61C-4203-B8C7-A638B5B52A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3429000"/>
          <a:ext cx="14527652" cy="879280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4</xdr:row>
      <xdr:rowOff>0</xdr:rowOff>
    </xdr:from>
    <xdr:to>
      <xdr:col>24</xdr:col>
      <xdr:colOff>506852</xdr:colOff>
      <xdr:row>49</xdr:row>
      <xdr:rowOff>172670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EF2C3DE-2A7E-4CD5-958A-90753AA7E5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762000"/>
          <a:ext cx="14527652" cy="874517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24</xdr:col>
      <xdr:colOff>240030</xdr:colOff>
      <xdr:row>48</xdr:row>
      <xdr:rowOff>172677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7BC256C-332C-4AF7-9D62-1E78283D9B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190500"/>
          <a:ext cx="13651230" cy="8792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24</xdr:col>
      <xdr:colOff>154378</xdr:colOff>
      <xdr:row>50</xdr:row>
      <xdr:rowOff>163091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8B9792B-B2A9-4C24-9131-D0398448E9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333500"/>
          <a:ext cx="14175178" cy="835459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4</xdr:row>
      <xdr:rowOff>0</xdr:rowOff>
    </xdr:from>
    <xdr:to>
      <xdr:col>29</xdr:col>
      <xdr:colOff>440168</xdr:colOff>
      <xdr:row>47</xdr:row>
      <xdr:rowOff>67828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7438CA9-C839-4F86-AE99-8F9132DF14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762000"/>
          <a:ext cx="14460968" cy="825932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24</xdr:col>
      <xdr:colOff>478273</xdr:colOff>
      <xdr:row>46</xdr:row>
      <xdr:rowOff>153618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39F072B-5718-4948-A37E-0F0210A8B6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4499073" cy="87261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488310</xdr:colOff>
      <xdr:row>42</xdr:row>
      <xdr:rowOff>1090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31553C4-3357-450E-880C-2EE6BBDC5A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66710" cy="781159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373994</xdr:colOff>
      <xdr:row>40</xdr:row>
      <xdr:rowOff>134406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AE8C698-9661-40FC-BA9D-F6B6FE56A4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52394" cy="756390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335889</xdr:colOff>
      <xdr:row>40</xdr:row>
      <xdr:rowOff>86774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DF12DCE-E7E8-4664-B6A3-7462F6755A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14289" cy="75162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412100</xdr:colOff>
      <xdr:row>40</xdr:row>
      <xdr:rowOff>48669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101A24F-C52A-4548-9612-BDF4044708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90500" cy="74781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F33"/>
  <sheetViews>
    <sheetView tabSelected="1" topLeftCell="A10" zoomScaleNormal="100" workbookViewId="0">
      <selection activeCell="R39" sqref="R39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8.85546875" customWidth="1"/>
    <col min="7" max="7" width="9.85546875" customWidth="1"/>
    <col min="8" max="8" width="19" customWidth="1"/>
    <col min="9" max="9" width="12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1.42578125" style="14" customWidth="1"/>
    <col min="18" max="18" width="16" customWidth="1"/>
    <col min="19" max="19" width="6.28515625" customWidth="1"/>
    <col min="21" max="21" width="12" bestFit="1" customWidth="1"/>
  </cols>
  <sheetData>
    <row r="1" spans="1:58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3" t="s">
        <v>6</v>
      </c>
      <c r="R1" s="1" t="s">
        <v>1</v>
      </c>
      <c r="S1" s="1" t="s">
        <v>3</v>
      </c>
    </row>
    <row r="2" spans="1:58" s="1" customFormat="1" x14ac:dyDescent="0.25">
      <c r="A2" s="3"/>
      <c r="B2" s="3"/>
      <c r="C2" s="3"/>
      <c r="D2" s="3"/>
      <c r="E2" s="3"/>
      <c r="F2" s="8"/>
      <c r="G2" s="8"/>
      <c r="H2" s="8"/>
      <c r="I2" s="3"/>
      <c r="J2" s="3"/>
      <c r="Q2" s="13"/>
    </row>
    <row r="3" spans="1:58" s="1" customFormat="1" ht="15" customHeight="1" x14ac:dyDescent="0.3">
      <c r="A3" s="3"/>
      <c r="B3" s="3"/>
      <c r="C3" s="3"/>
      <c r="D3" s="3"/>
      <c r="E3" s="3"/>
      <c r="F3" s="8"/>
      <c r="G3" s="8"/>
      <c r="H3" s="8"/>
      <c r="I3" s="3"/>
      <c r="J3" s="3"/>
      <c r="Q3" s="15" t="s">
        <v>17</v>
      </c>
      <c r="R3" s="15"/>
      <c r="S3"/>
      <c r="T3"/>
      <c r="U3"/>
    </row>
    <row r="4" spans="1:58" x14ac:dyDescent="0.25">
      <c r="A4" s="4">
        <f t="shared" ref="A4:A17" si="0">N4</f>
        <v>0</v>
      </c>
      <c r="B4" s="4">
        <f t="shared" ref="B4:B17" si="1">Q4</f>
        <v>416.66666666666669</v>
      </c>
      <c r="C4" s="4">
        <f>B4*1.2</f>
        <v>500</v>
      </c>
      <c r="D4" s="4">
        <f t="shared" ref="D4:D15" si="2">C4*1.2</f>
        <v>600</v>
      </c>
      <c r="E4" s="5">
        <f t="shared" ref="E4:E15" si="3">R4</f>
        <v>2700000</v>
      </c>
      <c r="F4" s="9">
        <f t="shared" ref="F4:F15" si="4">ROUND((E4/B4),0)</f>
        <v>6480</v>
      </c>
      <c r="G4" s="9">
        <f t="shared" ref="G4:G15" si="5">ROUND((E4/C4),0)</f>
        <v>5400</v>
      </c>
      <c r="H4" s="9">
        <f t="shared" ref="H4:H15" si="6">ROUND((E4/D4),0)</f>
        <v>4500</v>
      </c>
      <c r="I4" s="4" t="e">
        <f>#REF!</f>
        <v>#REF!</v>
      </c>
      <c r="J4" s="4">
        <f t="shared" ref="J4:J15" si="7">S4</f>
        <v>0</v>
      </c>
      <c r="O4">
        <v>0</v>
      </c>
      <c r="P4">
        <v>500</v>
      </c>
      <c r="Q4" s="14">
        <f t="shared" ref="Q4:Q8" si="8">P4/1.2</f>
        <v>416.66666666666669</v>
      </c>
      <c r="R4" s="2">
        <v>2700000</v>
      </c>
    </row>
    <row r="5" spans="1:58" x14ac:dyDescent="0.25">
      <c r="A5" s="4">
        <f t="shared" si="0"/>
        <v>0</v>
      </c>
      <c r="B5" s="4">
        <f t="shared" si="1"/>
        <v>541.66666666666674</v>
      </c>
      <c r="C5" s="4">
        <f t="shared" ref="C5:C17" si="9">B5*1.2</f>
        <v>650.00000000000011</v>
      </c>
      <c r="D5" s="4">
        <f t="shared" si="2"/>
        <v>780.00000000000011</v>
      </c>
      <c r="E5" s="5">
        <f t="shared" si="3"/>
        <v>3500000</v>
      </c>
      <c r="F5" s="9">
        <f t="shared" si="4"/>
        <v>6462</v>
      </c>
      <c r="G5" s="9">
        <f t="shared" si="5"/>
        <v>5385</v>
      </c>
      <c r="H5" s="9">
        <f t="shared" si="6"/>
        <v>4487</v>
      </c>
      <c r="I5" s="4" t="e">
        <f>#REF!</f>
        <v>#REF!</v>
      </c>
      <c r="J5" s="4">
        <f t="shared" si="7"/>
        <v>0</v>
      </c>
      <c r="O5">
        <v>0</v>
      </c>
      <c r="P5">
        <v>650</v>
      </c>
      <c r="Q5" s="14">
        <f t="shared" si="8"/>
        <v>541.66666666666674</v>
      </c>
      <c r="R5" s="2">
        <v>3500000</v>
      </c>
    </row>
    <row r="6" spans="1:58" x14ac:dyDescent="0.25">
      <c r="A6" s="4">
        <f t="shared" si="0"/>
        <v>0</v>
      </c>
      <c r="B6" s="4">
        <f t="shared" si="1"/>
        <v>1041.6666666666667</v>
      </c>
      <c r="C6" s="4">
        <f t="shared" si="9"/>
        <v>1250</v>
      </c>
      <c r="D6" s="4">
        <f t="shared" si="2"/>
        <v>1500</v>
      </c>
      <c r="E6" s="5">
        <f t="shared" si="3"/>
        <v>6000000</v>
      </c>
      <c r="F6" s="9">
        <f t="shared" si="4"/>
        <v>5760</v>
      </c>
      <c r="G6" s="9">
        <f t="shared" si="5"/>
        <v>4800</v>
      </c>
      <c r="H6" s="9">
        <f t="shared" si="6"/>
        <v>4000</v>
      </c>
      <c r="I6" s="4" t="e">
        <f>#REF!</f>
        <v>#REF!</v>
      </c>
      <c r="J6" s="4">
        <f t="shared" si="7"/>
        <v>0</v>
      </c>
      <c r="O6">
        <v>1500</v>
      </c>
      <c r="P6">
        <f t="shared" ref="P4:P8" si="10">O6/1.2</f>
        <v>1250</v>
      </c>
      <c r="Q6" s="14">
        <f t="shared" si="8"/>
        <v>1041.6666666666667</v>
      </c>
      <c r="R6" s="2">
        <v>6000000</v>
      </c>
    </row>
    <row r="7" spans="1:58" x14ac:dyDescent="0.25">
      <c r="A7" s="4">
        <f t="shared" si="0"/>
        <v>0</v>
      </c>
      <c r="B7" s="4">
        <f>Q7</f>
        <v>822.5</v>
      </c>
      <c r="C7" s="4">
        <f t="shared" si="9"/>
        <v>987</v>
      </c>
      <c r="D7" s="4">
        <f t="shared" si="2"/>
        <v>1184.3999999999999</v>
      </c>
      <c r="E7" s="5">
        <f>R7</f>
        <v>5800000</v>
      </c>
      <c r="F7" s="10">
        <f t="shared" si="4"/>
        <v>7052</v>
      </c>
      <c r="G7" s="10">
        <f t="shared" si="5"/>
        <v>5876</v>
      </c>
      <c r="H7" s="9">
        <f t="shared" si="6"/>
        <v>4897</v>
      </c>
      <c r="I7" s="4" t="e">
        <f>#REF!</f>
        <v>#REF!</v>
      </c>
      <c r="J7" s="4">
        <f t="shared" si="7"/>
        <v>0</v>
      </c>
      <c r="O7">
        <v>0</v>
      </c>
      <c r="P7">
        <v>987</v>
      </c>
      <c r="Q7" s="14">
        <f t="shared" si="8"/>
        <v>822.5</v>
      </c>
      <c r="R7" s="2">
        <v>5800000</v>
      </c>
    </row>
    <row r="8" spans="1:58" x14ac:dyDescent="0.25">
      <c r="A8" s="4">
        <f t="shared" si="0"/>
        <v>0</v>
      </c>
      <c r="B8" s="4">
        <f>Q8</f>
        <v>516.66666666666674</v>
      </c>
      <c r="C8" s="4">
        <f t="shared" si="9"/>
        <v>620.00000000000011</v>
      </c>
      <c r="D8" s="4">
        <f t="shared" si="2"/>
        <v>744.00000000000011</v>
      </c>
      <c r="E8" s="5">
        <f>R8</f>
        <v>3500000</v>
      </c>
      <c r="F8" s="10">
        <f t="shared" si="4"/>
        <v>6774</v>
      </c>
      <c r="G8" s="10">
        <f t="shared" si="5"/>
        <v>5645</v>
      </c>
      <c r="H8" s="9">
        <f t="shared" si="6"/>
        <v>4704</v>
      </c>
      <c r="I8" s="4" t="e">
        <f>#REF!</f>
        <v>#REF!</v>
      </c>
      <c r="J8" s="4">
        <f t="shared" si="7"/>
        <v>0</v>
      </c>
      <c r="O8">
        <v>0</v>
      </c>
      <c r="P8">
        <v>620</v>
      </c>
      <c r="Q8" s="14">
        <f t="shared" si="8"/>
        <v>516.66666666666674</v>
      </c>
      <c r="R8" s="2">
        <v>3500000</v>
      </c>
    </row>
    <row r="9" spans="1:58" x14ac:dyDescent="0.25">
      <c r="A9" s="4">
        <f t="shared" si="0"/>
        <v>0</v>
      </c>
      <c r="B9" s="4">
        <f>Q9</f>
        <v>487.5</v>
      </c>
      <c r="C9" s="4">
        <f t="shared" si="9"/>
        <v>585</v>
      </c>
      <c r="D9" s="4">
        <f t="shared" si="2"/>
        <v>702</v>
      </c>
      <c r="E9" s="5">
        <f>R9</f>
        <v>3900000</v>
      </c>
      <c r="F9" s="9">
        <f t="shared" si="4"/>
        <v>8000</v>
      </c>
      <c r="G9" s="9">
        <f t="shared" si="5"/>
        <v>6667</v>
      </c>
      <c r="H9" s="9">
        <f t="shared" si="6"/>
        <v>5556</v>
      </c>
      <c r="I9" s="4" t="e">
        <f>#REF!</f>
        <v>#REF!</v>
      </c>
      <c r="J9" s="4">
        <f t="shared" si="7"/>
        <v>0</v>
      </c>
      <c r="O9">
        <v>0</v>
      </c>
      <c r="P9">
        <v>585</v>
      </c>
      <c r="Q9" s="14">
        <f t="shared" ref="Q4:Q10" si="11">P9/1.2</f>
        <v>487.5</v>
      </c>
      <c r="R9" s="2">
        <v>3900000</v>
      </c>
    </row>
    <row r="10" spans="1:58" x14ac:dyDescent="0.25">
      <c r="A10" s="4">
        <f t="shared" si="0"/>
        <v>0</v>
      </c>
      <c r="B10" s="4">
        <f t="shared" si="1"/>
        <v>646.52777777777783</v>
      </c>
      <c r="C10" s="4">
        <f t="shared" si="9"/>
        <v>775.83333333333337</v>
      </c>
      <c r="D10" s="4">
        <f t="shared" si="2"/>
        <v>931</v>
      </c>
      <c r="E10" s="5">
        <f t="shared" si="3"/>
        <v>6500000</v>
      </c>
      <c r="F10" s="10">
        <f t="shared" si="4"/>
        <v>10054</v>
      </c>
      <c r="G10" s="10">
        <f t="shared" si="5"/>
        <v>8378</v>
      </c>
      <c r="H10" s="9">
        <f t="shared" si="6"/>
        <v>6982</v>
      </c>
      <c r="I10" s="4" t="e">
        <f>#REF!</f>
        <v>#REF!</v>
      </c>
      <c r="J10" s="4">
        <f t="shared" si="7"/>
        <v>0</v>
      </c>
      <c r="O10">
        <v>931</v>
      </c>
      <c r="P10">
        <f t="shared" ref="P4:P10" si="12">O10/1.2</f>
        <v>775.83333333333337</v>
      </c>
      <c r="Q10" s="14">
        <f t="shared" si="11"/>
        <v>646.52777777777783</v>
      </c>
      <c r="R10" s="2">
        <v>6500000</v>
      </c>
    </row>
    <row r="11" spans="1:58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ref="P11:P16" si="13">O11/1.2</f>
        <v>0</v>
      </c>
      <c r="Q11" s="14">
        <f t="shared" ref="Q11:Q12" si="14">P11/1.2</f>
        <v>0</v>
      </c>
      <c r="R11" s="2">
        <v>0</v>
      </c>
    </row>
    <row r="12" spans="1:58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13"/>
        <v>0</v>
      </c>
      <c r="Q12" s="14">
        <f t="shared" si="14"/>
        <v>0</v>
      </c>
      <c r="R12" s="2">
        <v>0</v>
      </c>
    </row>
    <row r="13" spans="1:58" s="12" customFormat="1" ht="18.75" x14ac:dyDescent="0.3">
      <c r="A13" s="18">
        <f t="shared" si="0"/>
        <v>0</v>
      </c>
      <c r="B13" s="18" t="str">
        <f t="shared" si="1"/>
        <v>Index-II</v>
      </c>
      <c r="C13" s="18" t="e">
        <f t="shared" si="9"/>
        <v>#VALUE!</v>
      </c>
      <c r="D13" s="18" t="e">
        <f t="shared" si="2"/>
        <v>#VALUE!</v>
      </c>
      <c r="E13" s="19">
        <f t="shared" si="3"/>
        <v>0</v>
      </c>
      <c r="F13" s="18" t="e">
        <f t="shared" si="4"/>
        <v>#VALUE!</v>
      </c>
      <c r="G13" s="18" t="e">
        <f t="shared" si="5"/>
        <v>#VALUE!</v>
      </c>
      <c r="H13" s="18" t="e">
        <f t="shared" si="6"/>
        <v>#VALUE!</v>
      </c>
      <c r="I13" s="18" t="e">
        <f>#REF!</f>
        <v>#REF!</v>
      </c>
      <c r="J13" s="18">
        <f t="shared" si="7"/>
        <v>0</v>
      </c>
      <c r="K13" s="20"/>
      <c r="L13" s="20"/>
      <c r="M13" s="20"/>
      <c r="N13" s="20"/>
      <c r="O13" s="20">
        <v>0</v>
      </c>
      <c r="P13" s="20">
        <f t="shared" si="13"/>
        <v>0</v>
      </c>
      <c r="Q13" s="21" t="s">
        <v>16</v>
      </c>
      <c r="R13" s="21"/>
      <c r="S13"/>
      <c r="T13"/>
      <c r="U13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</row>
    <row r="14" spans="1:58" x14ac:dyDescent="0.25">
      <c r="A14" s="4">
        <f t="shared" si="0"/>
        <v>0</v>
      </c>
      <c r="B14" s="4">
        <f t="shared" si="1"/>
        <v>1105</v>
      </c>
      <c r="C14" s="4">
        <f t="shared" si="9"/>
        <v>1326</v>
      </c>
      <c r="D14" s="4">
        <f t="shared" si="2"/>
        <v>1591.2</v>
      </c>
      <c r="E14" s="5">
        <f t="shared" si="3"/>
        <v>11000000</v>
      </c>
      <c r="F14" s="9">
        <f t="shared" si="4"/>
        <v>9955</v>
      </c>
      <c r="G14" s="9">
        <f t="shared" si="5"/>
        <v>8296</v>
      </c>
      <c r="H14" s="9">
        <f t="shared" si="6"/>
        <v>6913</v>
      </c>
      <c r="I14" s="4" t="e">
        <f>#REF!</f>
        <v>#REF!</v>
      </c>
      <c r="J14" s="4">
        <f t="shared" si="7"/>
        <v>0</v>
      </c>
      <c r="O14">
        <v>0</v>
      </c>
      <c r="P14">
        <f t="shared" si="13"/>
        <v>0</v>
      </c>
      <c r="Q14" s="14">
        <v>1105</v>
      </c>
      <c r="R14" s="2">
        <v>11000000</v>
      </c>
    </row>
    <row r="15" spans="1:58" x14ac:dyDescent="0.25">
      <c r="A15" s="4">
        <f t="shared" si="0"/>
        <v>0</v>
      </c>
      <c r="B15" s="4">
        <f t="shared" si="1"/>
        <v>454.16666666666669</v>
      </c>
      <c r="C15" s="4">
        <f t="shared" si="9"/>
        <v>545</v>
      </c>
      <c r="D15" s="4">
        <f t="shared" si="2"/>
        <v>654</v>
      </c>
      <c r="E15" s="5">
        <f t="shared" si="3"/>
        <v>3000000</v>
      </c>
      <c r="F15" s="9">
        <f t="shared" si="4"/>
        <v>6606</v>
      </c>
      <c r="G15" s="9">
        <f t="shared" si="5"/>
        <v>5505</v>
      </c>
      <c r="H15" s="9">
        <f t="shared" si="6"/>
        <v>4587</v>
      </c>
      <c r="I15" s="4" t="e">
        <f>#REF!</f>
        <v>#REF!</v>
      </c>
      <c r="J15" s="4">
        <f t="shared" si="7"/>
        <v>0</v>
      </c>
      <c r="O15">
        <v>0</v>
      </c>
      <c r="P15">
        <v>545</v>
      </c>
      <c r="Q15" s="14">
        <f t="shared" ref="Q14:Q16" si="15">P15/1.2</f>
        <v>454.16666666666669</v>
      </c>
      <c r="R15" s="2">
        <v>3000000</v>
      </c>
    </row>
    <row r="16" spans="1:58" s="12" customFormat="1" x14ac:dyDescent="0.25">
      <c r="A16" s="10">
        <f t="shared" si="0"/>
        <v>0</v>
      </c>
      <c r="B16" s="10">
        <f t="shared" si="1"/>
        <v>454.16666666666669</v>
      </c>
      <c r="C16" s="10">
        <f t="shared" si="9"/>
        <v>545</v>
      </c>
      <c r="D16" s="10">
        <f t="shared" ref="D16:D17" si="16">C16*1.2</f>
        <v>654</v>
      </c>
      <c r="E16" s="11">
        <f t="shared" ref="E16:E17" si="17">R16</f>
        <v>3350000</v>
      </c>
      <c r="F16" s="10">
        <f t="shared" ref="F16:F17" si="18">ROUND((E16/B16),0)</f>
        <v>7376</v>
      </c>
      <c r="G16" s="10">
        <f t="shared" ref="G16:G17" si="19">ROUND((E16/C16),0)</f>
        <v>6147</v>
      </c>
      <c r="H16" s="10">
        <f t="shared" ref="H16:H17" si="20">ROUND((E16/D16),0)</f>
        <v>5122</v>
      </c>
      <c r="I16" s="10" t="e">
        <f>#REF!</f>
        <v>#REF!</v>
      </c>
      <c r="J16" s="10">
        <f t="shared" ref="J16:J17" si="21">S16</f>
        <v>0</v>
      </c>
      <c r="O16" s="12">
        <v>0</v>
      </c>
      <c r="P16" s="12">
        <v>545</v>
      </c>
      <c r="Q16" s="16">
        <f t="shared" si="15"/>
        <v>454.16666666666669</v>
      </c>
      <c r="R16" s="17">
        <v>3350000</v>
      </c>
    </row>
    <row r="17" spans="1:18" x14ac:dyDescent="0.25">
      <c r="A17" s="4">
        <f t="shared" si="0"/>
        <v>0</v>
      </c>
      <c r="B17" s="4">
        <f t="shared" si="1"/>
        <v>0</v>
      </c>
      <c r="C17" s="4">
        <f t="shared" si="9"/>
        <v>0</v>
      </c>
      <c r="D17" s="4">
        <f t="shared" si="16"/>
        <v>0</v>
      </c>
      <c r="E17" s="5">
        <f t="shared" si="17"/>
        <v>3400000</v>
      </c>
      <c r="F17" s="9" t="e">
        <f t="shared" si="18"/>
        <v>#DIV/0!</v>
      </c>
      <c r="G17" s="4" t="e">
        <f t="shared" si="19"/>
        <v>#DIV/0!</v>
      </c>
      <c r="H17" s="4" t="e">
        <f t="shared" si="20"/>
        <v>#DIV/0!</v>
      </c>
      <c r="I17" s="4" t="e">
        <f>#REF!</f>
        <v>#REF!</v>
      </c>
      <c r="J17" s="4">
        <f t="shared" si="21"/>
        <v>0</v>
      </c>
      <c r="O17">
        <v>0</v>
      </c>
      <c r="P17">
        <f t="shared" ref="P16:P17" si="22">O17/1.2</f>
        <v>0</v>
      </c>
      <c r="Q17" s="14">
        <f t="shared" ref="Q17" si="23">P17/1.2</f>
        <v>0</v>
      </c>
      <c r="R17" s="2">
        <v>3400000</v>
      </c>
    </row>
    <row r="20" spans="1:18" x14ac:dyDescent="0.25">
      <c r="D20" s="6"/>
      <c r="E20" s="6"/>
    </row>
    <row r="22" spans="1:18" ht="15.75" x14ac:dyDescent="0.25">
      <c r="D22" s="22" t="s">
        <v>24</v>
      </c>
      <c r="E22" s="22"/>
      <c r="F22" s="22"/>
      <c r="G22" s="22"/>
      <c r="H22" s="22"/>
    </row>
    <row r="24" spans="1:18" x14ac:dyDescent="0.25">
      <c r="G24" t="s">
        <v>18</v>
      </c>
      <c r="I24" s="14">
        <f>353.15*10.764</f>
        <v>3801.3065999999994</v>
      </c>
    </row>
    <row r="25" spans="1:18" x14ac:dyDescent="0.25">
      <c r="G25" t="s">
        <v>15</v>
      </c>
      <c r="I25" s="14"/>
    </row>
    <row r="26" spans="1:18" x14ac:dyDescent="0.25">
      <c r="G26" t="s">
        <v>25</v>
      </c>
      <c r="I26" s="14">
        <f>I24+I25</f>
        <v>3801.3065999999994</v>
      </c>
      <c r="J26" t="s">
        <v>13</v>
      </c>
    </row>
    <row r="27" spans="1:18" x14ac:dyDescent="0.25">
      <c r="G27" s="6"/>
      <c r="H27" s="6"/>
    </row>
    <row r="28" spans="1:18" x14ac:dyDescent="0.25">
      <c r="G28" t="s">
        <v>19</v>
      </c>
      <c r="I28">
        <v>6500</v>
      </c>
    </row>
    <row r="30" spans="1:18" ht="21" x14ac:dyDescent="0.35">
      <c r="G30" s="6" t="s">
        <v>14</v>
      </c>
      <c r="H30" s="6"/>
      <c r="I30" s="6">
        <f>I26*I28</f>
        <v>24708492.899999995</v>
      </c>
      <c r="N30" s="23" t="s">
        <v>22</v>
      </c>
      <c r="O30">
        <v>23159750</v>
      </c>
      <c r="P30" t="s">
        <v>21</v>
      </c>
      <c r="R30" s="14"/>
    </row>
    <row r="31" spans="1:18" ht="19.5" customHeight="1" x14ac:dyDescent="0.25">
      <c r="G31" t="s">
        <v>20</v>
      </c>
      <c r="I31">
        <f>250000*8</f>
        <v>2000000</v>
      </c>
    </row>
    <row r="33" spans="7:10" x14ac:dyDescent="0.25">
      <c r="G33" s="6" t="s">
        <v>23</v>
      </c>
      <c r="H33" s="6"/>
      <c r="I33" s="6">
        <f>I30+I31</f>
        <v>26708492.899999995</v>
      </c>
      <c r="J33" s="6"/>
    </row>
  </sheetData>
  <mergeCells count="2">
    <mergeCell ref="Q13:R13"/>
    <mergeCell ref="Q3:R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26:AA44"/>
  <sheetViews>
    <sheetView topLeftCell="A7" zoomScaleNormal="100" workbookViewId="0">
      <selection activeCell="B2" sqref="B2"/>
    </sheetView>
  </sheetViews>
  <sheetFormatPr defaultRowHeight="15" x14ac:dyDescent="0.25"/>
  <sheetData>
    <row r="26" spans="27:27" x14ac:dyDescent="0.25">
      <c r="AA26">
        <f>21000/1.45</f>
        <v>14482.758620689656</v>
      </c>
    </row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18" workbookViewId="0">
      <selection activeCell="B19" sqref="B19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topLeftCell="A4" zoomScaleNormal="100" workbookViewId="0">
      <selection activeCell="B5" sqref="B5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B1" zoomScaleNormal="100" workbookViewId="0">
      <selection activeCell="C2" sqref="C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B8" sqref="B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4" zoomScaleNormal="100" workbookViewId="0">
      <selection activeCell="G5" sqref="G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AA22" sqref="AA2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topLeftCell="E1"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DESK28</cp:lastModifiedBy>
  <cp:lastPrinted>2019-11-05T06:14:02Z</cp:lastPrinted>
  <dcterms:created xsi:type="dcterms:W3CDTF">2018-02-17T10:36:41Z</dcterms:created>
  <dcterms:modified xsi:type="dcterms:W3CDTF">2023-10-06T07:41:27Z</dcterms:modified>
</cp:coreProperties>
</file>