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BDAF6E3-0584-4256-9BE5-7D9E933865F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1" l="1"/>
  <c r="J28" i="1"/>
  <c r="D28" i="1"/>
  <c r="C28" i="1"/>
  <c r="D25" i="1"/>
  <c r="C25" i="1"/>
  <c r="D27" i="1"/>
  <c r="J27" i="1" s="1"/>
  <c r="C27" i="1"/>
  <c r="D26" i="1"/>
  <c r="J26" i="1"/>
  <c r="J12" i="1"/>
  <c r="H17" i="1"/>
  <c r="H14" i="1"/>
  <c r="H13" i="1"/>
  <c r="F20" i="1"/>
  <c r="F19" i="1"/>
  <c r="G15" i="1"/>
  <c r="G14" i="1"/>
  <c r="G13" i="1"/>
  <c r="G12" i="1"/>
  <c r="F18" i="1"/>
  <c r="F17" i="1"/>
  <c r="F16" i="1"/>
  <c r="F15" i="1"/>
  <c r="F14" i="1"/>
  <c r="F13" i="1"/>
  <c r="F12" i="1"/>
  <c r="B34" i="1"/>
  <c r="B33" i="1"/>
  <c r="I33" i="1" s="1"/>
  <c r="J33" i="1" s="1"/>
  <c r="H9" i="1"/>
  <c r="H6" i="1"/>
  <c r="B18" i="1"/>
  <c r="G6" i="1"/>
  <c r="F6" i="1"/>
  <c r="B10" i="1"/>
  <c r="G36" i="1"/>
  <c r="H36" i="1" s="1"/>
  <c r="D36" i="1"/>
  <c r="G35" i="1"/>
  <c r="J4" i="1" l="1"/>
  <c r="H27" i="1" l="1"/>
  <c r="J5" i="1" l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I30" i="1" l="1"/>
  <c r="I29" i="1"/>
  <c r="I31" i="1"/>
  <c r="D35" i="1" l="1"/>
  <c r="I25" i="1"/>
  <c r="D33" i="1" l="1"/>
  <c r="I26" i="1"/>
  <c r="I27" i="1"/>
  <c r="I28" i="1"/>
  <c r="H3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<sst xmlns="http://schemas.openxmlformats.org/spreadsheetml/2006/main" count="30" uniqueCount="28">
  <si>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</si>
  <si>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</si>
  <si>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</si>
  <si>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</si>
  <si>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</si>
  <si>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</si>
  <si>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</si>
  <si>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</si>
  <si>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</si>
  <si>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</si>
  <si>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</si>
  <si>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</si>
  <si>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</si>
  <si>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</si>
  <si>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</si>
  <si>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</si>
  <si>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</si>
  <si>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</si>
  <si>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</si>
  <si>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</si>
  <si>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</si>
  <si>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</si>
  <si>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</si>
  <si>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</si>
  <si>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</si>
  <si>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Value / RV</t>
  </si>
  <si>
    <t>Built up area</t>
  </si>
  <si>
    <t>Higher Weightage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</si>
</sst>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43" fontId="6" fillId="0" borderId="0" xfId="0" applyNumberFormat="1" applyFont="1"/>
    <xf numFmtId="43" fontId="2" fillId="4" borderId="0" xfId="0" applyNumberFormat="1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153783</xdr:colOff>
      <xdr:row>36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D37718-AA2E-4E67-B2E2-6E4154D1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07383" cy="6954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19989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3F67FA-A1F3-422E-812A-44511BB38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25589" cy="8402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363872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35C51D-A093-44F4-B78D-0A35F415D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5072" cy="8278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ECAD3-E993-4DCE-91E0-82344B835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A08442-3922-4446-9282-38DD5F6D0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11000</v>
      </c>
      <c r="C3" s="44"/>
      <c r="D3" s="34"/>
      <c r="E3" s="15"/>
      <c r="F3" s="5">
        <v>2014</v>
      </c>
      <c r="G3" s="7">
        <v>2023</v>
      </c>
      <c r="H3" s="8">
        <f>G3-F3</f>
        <v>9</v>
      </c>
      <c r="I3" s="6"/>
      <c r="J3">
        <v>30250</v>
      </c>
      <c r="L3" s="5"/>
      <c r="M3" s="7"/>
      <c r="N3" s="8"/>
      <c r="O3" s="6"/>
    </row>
    <row r="4" spans="1:15" ht="33" x14ac:dyDescent="0.3">
      <c r="A4" s="35" t="s">
        <v>1</v>
      </c>
      <c r="B4" s="44">
        <v>2600</v>
      </c>
      <c r="C4" s="44"/>
      <c r="D4" s="34"/>
      <c r="E4" s="15"/>
      <c r="F4" s="9"/>
      <c r="G4" s="7"/>
      <c r="H4" s="8"/>
      <c r="I4" s="6"/>
      <c r="J4">
        <f>J3/100*105</f>
        <v>31762.5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8400</v>
      </c>
      <c r="C5" s="54"/>
      <c r="F5" t="s">
        <v>23</v>
      </c>
      <c r="G5" s="34" t="s">
        <v>26</v>
      </c>
      <c r="H5" s="23"/>
      <c r="I5" s="6"/>
      <c r="J5">
        <f>J4/10.764</f>
        <v>2950.8082497212936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2600</v>
      </c>
      <c r="C6" s="55"/>
      <c r="E6" s="15"/>
      <c r="F6" s="15">
        <f>33.972*10.764</f>
        <v>365.67460799999998</v>
      </c>
      <c r="G6" s="34">
        <f>F6*1.2</f>
        <v>438.80952959999996</v>
      </c>
      <c r="H6" s="23">
        <f>G6*1.3</f>
        <v>570.45238847999997</v>
      </c>
      <c r="I6" s="50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9</v>
      </c>
      <c r="C7" s="36"/>
      <c r="F7" s="15"/>
      <c r="G7" s="34">
        <f>40.76*10.764</f>
        <v>438.74063999999993</v>
      </c>
      <c r="H7" s="23">
        <v>570</v>
      </c>
      <c r="I7" s="50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51</v>
      </c>
      <c r="C8" s="36"/>
      <c r="F8" s="15"/>
      <c r="G8" s="46"/>
      <c r="H8" s="52">
        <v>6000</v>
      </c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/>
      <c r="H9" s="51">
        <f>H8*H7</f>
        <v>3420000</v>
      </c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13.5</v>
      </c>
      <c r="C10" s="36"/>
      <c r="F10" s="15"/>
      <c r="G10" s="38"/>
      <c r="H10" s="51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0.13500000000000001</v>
      </c>
      <c r="C11" s="45"/>
      <c r="D11" s="37"/>
      <c r="E11" s="30"/>
      <c r="F11" s="15" t="s">
        <v>24</v>
      </c>
      <c r="G11" s="38"/>
      <c r="H11" s="53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351</v>
      </c>
      <c r="C12" s="44"/>
      <c r="E12" s="1"/>
      <c r="F12" s="15">
        <f>14.98*9.46</f>
        <v>141.71080000000001</v>
      </c>
      <c r="G12" s="14">
        <f>9.43*2.46</f>
        <v>23.197799999999997</v>
      </c>
      <c r="H12" s="27">
        <v>419</v>
      </c>
      <c r="I12" s="26">
        <v>9500</v>
      </c>
      <c r="J12" s="60">
        <f>I12*H12</f>
        <v>3980500</v>
      </c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2249</v>
      </c>
      <c r="C13" s="44"/>
      <c r="D13" s="38"/>
      <c r="E13" s="1"/>
      <c r="F13" s="15">
        <f>7.63*7.45</f>
        <v>56.843499999999999</v>
      </c>
      <c r="G13" s="27">
        <f>2.46*7.64</f>
        <v>18.7944</v>
      </c>
      <c r="H13" s="27">
        <f>H12*1.2</f>
        <v>502.79999999999995</v>
      </c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8400</v>
      </c>
      <c r="C14" s="44"/>
      <c r="D14" s="34"/>
      <c r="E14" s="15"/>
      <c r="F14" s="18">
        <f>9*11.72</f>
        <v>105.48</v>
      </c>
      <c r="G14">
        <f>2.46*9</f>
        <v>22.14</v>
      </c>
      <c r="H14" s="27">
        <f>H13*1.3</f>
        <v>653.64</v>
      </c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10649</v>
      </c>
      <c r="C15" s="44"/>
      <c r="D15" s="34"/>
      <c r="E15" s="15"/>
      <c r="F15" s="18">
        <f>3.28*3.33</f>
        <v>10.9224</v>
      </c>
      <c r="G15" s="28">
        <f>SUM(G12:G14)</f>
        <v>64.132199999999997</v>
      </c>
      <c r="H15" s="27">
        <v>654</v>
      </c>
      <c r="I15" s="18"/>
      <c r="J15" s="18"/>
      <c r="K15" s="18"/>
      <c r="L15" s="18"/>
      <c r="M15" s="16"/>
      <c r="N15" s="8"/>
      <c r="O15" s="6"/>
    </row>
    <row r="16" spans="1:15" ht="16.5" x14ac:dyDescent="0.3">
      <c r="A16" s="56" t="s">
        <v>15</v>
      </c>
      <c r="B16" s="58">
        <v>366</v>
      </c>
      <c r="C16" s="36"/>
      <c r="E16" s="61" t="s">
        <v>27</v>
      </c>
      <c r="F16" s="27">
        <f>3.77*3.81</f>
        <v>14.3637</v>
      </c>
      <c r="G16" s="29"/>
      <c r="H16" s="14">
        <v>6000</v>
      </c>
      <c r="I16" s="13"/>
      <c r="L16" s="5"/>
      <c r="N16" s="11"/>
      <c r="O16" s="6"/>
    </row>
    <row r="17" spans="1:15" ht="16.5" x14ac:dyDescent="0.3">
      <c r="A17" s="56" t="s">
        <v>25</v>
      </c>
      <c r="B17" s="57">
        <f>B16*B15</f>
        <v>3897534</v>
      </c>
      <c r="C17" s="39"/>
      <c r="E17" s="15"/>
      <c r="F17" s="27">
        <f>3.96*3.78</f>
        <v>14.9688</v>
      </c>
      <c r="G17" s="27"/>
      <c r="H17" s="14">
        <f>H16*H15</f>
        <v>3924000</v>
      </c>
      <c r="I17" s="13"/>
      <c r="L17" s="5"/>
      <c r="N17" s="14"/>
      <c r="O17" s="13"/>
    </row>
    <row r="18" spans="1:15" ht="16.5" x14ac:dyDescent="0.3">
      <c r="A18" s="56" t="s">
        <v>12</v>
      </c>
      <c r="B18" s="57">
        <f>439*B4</f>
        <v>1141400</v>
      </c>
      <c r="C18" s="39"/>
      <c r="D18" s="34"/>
      <c r="E18" s="15"/>
      <c r="F18" s="15">
        <f>4.03*2.71</f>
        <v>10.9213</v>
      </c>
      <c r="G18" s="15"/>
      <c r="I18" s="6"/>
    </row>
    <row r="19" spans="1:15" ht="16.5" x14ac:dyDescent="0.3">
      <c r="A19" s="48" t="s">
        <v>16</v>
      </c>
      <c r="B19" s="49">
        <f>B17*0.03/12</f>
        <v>9743.8349999999991</v>
      </c>
      <c r="C19" s="39"/>
      <c r="D19" s="47"/>
      <c r="E19" s="15"/>
      <c r="F19" s="15">
        <f>SUM(F12:F18)</f>
        <v>355.21049999999997</v>
      </c>
      <c r="I19" s="15"/>
    </row>
    <row r="20" spans="1:15" x14ac:dyDescent="0.25">
      <c r="B20" s="25"/>
      <c r="C20" s="25"/>
      <c r="F20" s="15">
        <f>F19+G15</f>
        <v>419.34269999999998</v>
      </c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>
        <v>700</v>
      </c>
      <c r="C25" s="22">
        <f>B25/1.55</f>
        <v>451.61290322580646</v>
      </c>
      <c r="D25" s="21">
        <f>C25*1.2</f>
        <v>541.93548387096769</v>
      </c>
      <c r="E25" s="21"/>
      <c r="F25" s="21">
        <v>3700000</v>
      </c>
      <c r="G25" s="23">
        <f t="shared" ref="G25:G31" si="0">F25/C25</f>
        <v>8192.8571428571431</v>
      </c>
      <c r="H25" s="23">
        <f>F25/D25</f>
        <v>6827.3809523809532</v>
      </c>
      <c r="I25" s="23">
        <f t="shared" ref="I25:I31" si="1">F25/B25</f>
        <v>5285.7142857142853</v>
      </c>
      <c r="J25" s="21">
        <f>D25/C25</f>
        <v>1.2</v>
      </c>
      <c r="K25" s="31"/>
    </row>
    <row r="26" spans="1:15" ht="17.25" x14ac:dyDescent="0.3">
      <c r="B26" s="22">
        <v>660</v>
      </c>
      <c r="C26" s="22">
        <v>425</v>
      </c>
      <c r="D26" s="21">
        <f>C26*1.2</f>
        <v>510</v>
      </c>
      <c r="E26" s="21"/>
      <c r="F26" s="21">
        <v>4000000</v>
      </c>
      <c r="G26" s="23">
        <f t="shared" si="0"/>
        <v>9411.7647058823532</v>
      </c>
      <c r="H26" s="23">
        <f>F26/D26</f>
        <v>7843.1372549019607</v>
      </c>
      <c r="I26" s="23">
        <f t="shared" si="1"/>
        <v>6060.606060606061</v>
      </c>
      <c r="J26" s="21">
        <f>B26/C26</f>
        <v>1.5529411764705883</v>
      </c>
      <c r="K26" s="31"/>
    </row>
    <row r="27" spans="1:15" x14ac:dyDescent="0.25">
      <c r="B27" s="22">
        <v>700</v>
      </c>
      <c r="C27" s="22">
        <f>B27/1.55</f>
        <v>451.61290322580646</v>
      </c>
      <c r="D27" s="21">
        <f>C27*1.2</f>
        <v>541.93548387096769</v>
      </c>
      <c r="E27" s="21"/>
      <c r="F27" s="23">
        <v>4200000</v>
      </c>
      <c r="G27" s="23">
        <f t="shared" si="0"/>
        <v>9300</v>
      </c>
      <c r="H27" s="23">
        <f>F27/D27</f>
        <v>7750.0000000000009</v>
      </c>
      <c r="I27" s="23">
        <f t="shared" si="1"/>
        <v>6000</v>
      </c>
      <c r="J27" s="21">
        <f>D27/C27</f>
        <v>1.2</v>
      </c>
    </row>
    <row r="28" spans="1:15" x14ac:dyDescent="0.25">
      <c r="B28" s="22">
        <v>655</v>
      </c>
      <c r="C28" s="22">
        <f>B28/1.55</f>
        <v>422.58064516129031</v>
      </c>
      <c r="D28" s="21">
        <f>C28*1.2</f>
        <v>507.09677419354836</v>
      </c>
      <c r="E28" s="21"/>
      <c r="F28" s="23">
        <v>4000000</v>
      </c>
      <c r="G28" s="23">
        <f t="shared" si="0"/>
        <v>9465.6488549618316</v>
      </c>
      <c r="H28" s="23">
        <f t="shared" ref="H28:H31" si="2">F28/D28</f>
        <v>7888.0407124681942</v>
      </c>
      <c r="I28" s="23">
        <f t="shared" si="1"/>
        <v>6106.8702290076335</v>
      </c>
      <c r="J28" s="21">
        <f>D28/C28</f>
        <v>1.2</v>
      </c>
    </row>
    <row r="29" spans="1:15" x14ac:dyDescent="0.25">
      <c r="C29" s="22"/>
      <c r="D29" s="40"/>
      <c r="F29" s="41"/>
      <c r="G29" s="41" t="e">
        <f t="shared" si="0"/>
        <v>#DIV/0!</v>
      </c>
      <c r="H29" s="23" t="e">
        <f t="shared" si="2"/>
        <v>#DIV/0!</v>
      </c>
      <c r="I29" s="41" t="e">
        <f t="shared" si="1"/>
        <v>#DIV/0!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0" x14ac:dyDescent="0.25">
      <c r="B33" s="19">
        <f>34.122*10.764</f>
        <v>367.28920799999997</v>
      </c>
      <c r="C33" s="19">
        <v>3500000</v>
      </c>
      <c r="D33" s="59">
        <f>C33/B33</f>
        <v>9529.2753605763446</v>
      </c>
      <c r="E33">
        <v>245000</v>
      </c>
      <c r="F33">
        <v>30000</v>
      </c>
      <c r="G33">
        <f>F33+E33+C33</f>
        <v>3775000</v>
      </c>
      <c r="H33">
        <f>G33/B33</f>
        <v>10278.004138907343</v>
      </c>
      <c r="I33" s="15">
        <f>B33+154</f>
        <v>521.28920799999992</v>
      </c>
      <c r="J33" s="15">
        <f>C33/I33</f>
        <v>6714.1232664843519</v>
      </c>
    </row>
    <row r="34" spans="1:10" x14ac:dyDescent="0.25">
      <c r="B34" s="19">
        <f>30.075*10.764</f>
        <v>323.72729999999996</v>
      </c>
      <c r="C34" s="19">
        <v>3335000</v>
      </c>
      <c r="D34" s="59">
        <f>C34/B34</f>
        <v>10301.880626070153</v>
      </c>
      <c r="E34">
        <v>233500</v>
      </c>
      <c r="F34">
        <v>30000</v>
      </c>
      <c r="G34">
        <f>F34+E34+C34</f>
        <v>3598500</v>
      </c>
      <c r="H34">
        <f>G34/B34</f>
        <v>11115.837311218425</v>
      </c>
      <c r="I34" s="15"/>
    </row>
    <row r="35" spans="1:10" x14ac:dyDescent="0.25">
      <c r="D35" s="59" t="e">
        <f>C35/B35</f>
        <v>#DIV/0!</v>
      </c>
      <c r="E35">
        <v>280000</v>
      </c>
      <c r="F35">
        <v>30000</v>
      </c>
      <c r="G35">
        <f>F35+E35+C35</f>
        <v>310000</v>
      </c>
      <c r="H35" t="e">
        <f>G35/B35</f>
        <v>#DIV/0!</v>
      </c>
    </row>
    <row r="36" spans="1:10" ht="15.75" x14ac:dyDescent="0.25">
      <c r="A36" s="17"/>
      <c r="D36" s="59" t="e">
        <f>C36/B36</f>
        <v>#DIV/0!</v>
      </c>
      <c r="E36">
        <v>231000</v>
      </c>
      <c r="F36">
        <v>30000</v>
      </c>
      <c r="G36">
        <f>F36+E36+C36</f>
        <v>261000</v>
      </c>
      <c r="H36" t="e">
        <f>G36/B36</f>
        <v>#DIV/0!</v>
      </c>
    </row>
    <row r="37" spans="1:10" ht="15.75" x14ac:dyDescent="0.25">
      <c r="A37" s="17"/>
    </row>
    <row r="38" spans="1:10" ht="15.75" x14ac:dyDescent="0.25">
      <c r="A38" s="17"/>
    </row>
    <row r="39" spans="1:10" ht="15.75" x14ac:dyDescent="0.25">
      <c r="A39" s="17"/>
    </row>
    <row r="40" spans="1:10" ht="15.75" x14ac:dyDescent="0.25">
      <c r="A40" s="17"/>
    </row>
    <row r="41" spans="1:10" ht="15.75" x14ac:dyDescent="0.25">
      <c r="A41" s="17"/>
    </row>
    <row r="42" spans="1:10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2023-10-09T06:12:48Z</dcterms:modified>
</cp:coreProperties>
</file>