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Cosmos Bank (CB)\Goregaon (East) Branch\Samim Bano Anis Ahmed - Shop\"/>
    </mc:Choice>
  </mc:AlternateContent>
  <xr:revisionPtr revIDLastSave="0" documentId="13_ncr:1_{3C3C16C6-0118-4645-8F27-8C9F0A41D7F9}" xr6:coauthVersionLast="47" xr6:coauthVersionMax="47" xr10:uidLastSave="{00000000-0000-0000-0000-000000000000}"/>
  <bookViews>
    <workbookView xWindow="-120" yWindow="-120" windowWidth="29040" windowHeight="15720" tabRatio="932" activeTab="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G31" i="4"/>
  <c r="G33" i="4" s="1"/>
  <c r="G27" i="4"/>
  <c r="Q3" i="4"/>
  <c r="Q2" i="4"/>
  <c r="B2" i="4" s="1"/>
  <c r="C2" i="4" s="1"/>
  <c r="C5" i="25"/>
  <c r="C4" i="25"/>
  <c r="C3" i="25"/>
  <c r="P2" i="4"/>
  <c r="P3" i="4"/>
  <c r="B3" i="4" s="1"/>
  <c r="C3" i="4" s="1"/>
  <c r="D3" i="4" s="1"/>
  <c r="P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29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<sst xmlns="http://schemas.openxmlformats.org/spreadsheetml/2006/main" count="133" uniqueCount="92">
  <si>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</si>
  <si>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</si>
  <si>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</si>
  <si>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</si>
  <si>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</si>
  <si>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</si>
  <si>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</si>
  <si>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</si>
  <si>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</si>
  <si>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</si>
  <si>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</si>
  <si>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</si>
  <si>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</si>
  <si>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</si>
  <si>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</si>
  <si>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</si>
  <si>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</si>
  <si>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</si>
  <si>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</si>
  <si>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</si>
  <si>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</si>
  <si>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</si>
  <si>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</si>
  <si>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</si>
  <si>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</si>
  <si>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</si>
  <si>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</si>
  <si>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</si>
  <si>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</si>
  <si>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</si>
  <si>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</si>
  <si>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</si>
  <si>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</si>
  <si>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</si>
  <si>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</si>
  <si>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</si>
  <si>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</si>
  <si>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</si>
  <si>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</si>
  <si>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</si>
  <si>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</si>
  <si>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</si>
  <si>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</si>
  <si>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</si>
  <si>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</si>
  <si>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</si>
  <si>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</si>
  <si>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</si>
  <si>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</si>
  <si>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</si>
  <si>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</si>
  <si>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</si>
  <si>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</si>
  <si>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</si>
  <si>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</si>
  <si>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</si>
  <si>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</si>
  <si>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</si>
  <si>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</si>
  <si>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</si>
  <si>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</si>
  <si>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</si>
  <si>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</si>
  <si>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</si>
  <si>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</si>
  <si>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</si>
  <si>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</si>
  <si>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</si>
  <si>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</si>
  <si>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</si>
  <si>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</si>
  <si>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</si>
  <si>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</si>
  <si>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</si>
  <si>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</si>
  <si>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</si>
  <si>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</si>
  <si>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</si>
  <si>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</si>
  <si>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</si>
  <si>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</si>
  <si>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</si>
  <si>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</si>
  <si>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</si>
  <si>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</si>
  <si>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IGR-26.07.23</t>
  </si>
  <si>
    <t>IGR-13.01.23</t>
  </si>
  <si>
    <t>ENGINEER - 32 TO 33 LAKH</t>
  </si>
  <si>
    <t>OTLA</t>
  </si>
  <si>
    <t>TMCA</t>
  </si>
  <si>
    <t>ACA</t>
  </si>
  <si>
    <t>18.10.2016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</si>
</sst>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2" fillId="0" borderId="10" xfId="0" applyFont="1" applyBorder="1" applyAlignment="1">
      <alignment vertical="top" wrapText="1"/>
    </xf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CAE3E-2F87-A550-CC52-369AC7C3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CFB8B-3589-9E01-2A97-F2F66157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59611-3D13-C36C-34F6-2CD85E4A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97475</xdr:colOff>
      <xdr:row>50</xdr:row>
      <xdr:rowOff>20309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7FD5A-B6DB-7BF0-EE04-7DB64FD7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47075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N20" sqref="N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225</v>
      </c>
      <c r="D12" s="24"/>
      <c r="F12" s="19"/>
    </row>
    <row r="13" spans="1:6" x14ac:dyDescent="0.25">
      <c r="A13" s="16" t="s">
        <v>22</v>
      </c>
      <c r="B13" s="20"/>
      <c r="C13" s="21">
        <f>C6-C12</f>
        <v>2275</v>
      </c>
      <c r="D13" s="24"/>
      <c r="F13" s="19"/>
    </row>
    <row r="14" spans="1:6" x14ac:dyDescent="0.25">
      <c r="A14" s="16" t="s">
        <v>15</v>
      </c>
      <c r="B14" s="20"/>
      <c r="C14" s="21">
        <f>C5</f>
        <v>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8275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191</v>
      </c>
      <c r="D18" s="26"/>
      <c r="F18" s="19"/>
    </row>
    <row r="19" spans="1:6" x14ac:dyDescent="0.25">
      <c r="A19" s="16" t="s">
        <v>74</v>
      </c>
      <c r="B19" s="6"/>
      <c r="C19" s="32">
        <f>C18*C16</f>
        <v>1580525</v>
      </c>
      <c r="D19" s="33"/>
      <c r="E19" s="70"/>
      <c r="F19" s="34"/>
    </row>
    <row r="20" spans="1:6" x14ac:dyDescent="0.25">
      <c r="A20" s="16" t="s">
        <v>24</v>
      </c>
      <c r="C20" s="35">
        <f>C19*90%</f>
        <v>1422472.5</v>
      </c>
      <c r="D20" s="32"/>
      <c r="F20" s="19"/>
    </row>
    <row r="21" spans="1:6" x14ac:dyDescent="0.25">
      <c r="A21" s="16" t="s">
        <v>25</v>
      </c>
      <c r="C21" s="35">
        <f>C19*80%</f>
        <v>1264420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477500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3951.3125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4" sqref="G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229.05792</v>
      </c>
      <c r="C2" s="4">
        <f t="shared" ref="C2:C16" si="1">B2*1.2</f>
        <v>274.86950400000001</v>
      </c>
      <c r="D2" s="4">
        <f t="shared" ref="D2:D16" si="2">C2*1.2</f>
        <v>329.84340479999997</v>
      </c>
      <c r="E2" s="5">
        <f t="shared" ref="E2:E16" si="3">R2</f>
        <v>3500000</v>
      </c>
      <c r="F2" s="4">
        <f t="shared" ref="F2:F15" si="4">ROUND((E2/B2),0)</f>
        <v>15280</v>
      </c>
      <c r="G2" s="4">
        <f t="shared" ref="G2:G15" si="5">ROUND((E2/C2),0)</f>
        <v>12733</v>
      </c>
      <c r="H2" s="4">
        <f t="shared" ref="H2:H15" si="6">ROUND((E2/D2),0)</f>
        <v>10611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21.28*10.764</f>
        <v>229.05792</v>
      </c>
      <c r="R2" s="76">
        <v>3500000</v>
      </c>
      <c r="S2" s="2" t="s">
        <v>85</v>
      </c>
    </row>
    <row r="3" spans="1:19" x14ac:dyDescent="0.25">
      <c r="A3" s="4">
        <v>2</v>
      </c>
      <c r="B3" s="4">
        <f t="shared" si="0"/>
        <v>109.57751999999999</v>
      </c>
      <c r="C3" s="4">
        <f t="shared" si="1"/>
        <v>131.49302399999999</v>
      </c>
      <c r="D3" s="4">
        <f t="shared" si="2"/>
        <v>157.79162879999998</v>
      </c>
      <c r="E3" s="5">
        <f t="shared" si="3"/>
        <v>1600000</v>
      </c>
      <c r="F3" s="4">
        <f t="shared" si="4"/>
        <v>14602</v>
      </c>
      <c r="G3" s="4">
        <f t="shared" si="5"/>
        <v>12168</v>
      </c>
      <c r="H3" s="4">
        <f t="shared" si="6"/>
        <v>10140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10.18*10.764</f>
        <v>109.57751999999999</v>
      </c>
      <c r="R3" s="76">
        <v>1600000</v>
      </c>
      <c r="S3" s="2" t="s">
        <v>86</v>
      </c>
    </row>
    <row r="4" spans="1:19" x14ac:dyDescent="0.25">
      <c r="A4" s="4">
        <v>3</v>
      </c>
      <c r="B4" s="4">
        <f t="shared" si="0"/>
        <v>190</v>
      </c>
      <c r="C4" s="4">
        <f t="shared" si="1"/>
        <v>228</v>
      </c>
      <c r="D4" s="4">
        <f t="shared" si="2"/>
        <v>273.59999999999997</v>
      </c>
      <c r="E4" s="5">
        <f t="shared" si="3"/>
        <v>2000000</v>
      </c>
      <c r="F4" s="4">
        <f t="shared" si="4"/>
        <v>10526</v>
      </c>
      <c r="G4" s="4">
        <f t="shared" si="5"/>
        <v>8772</v>
      </c>
      <c r="H4" s="4">
        <f t="shared" si="6"/>
        <v>7310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190</v>
      </c>
      <c r="R4" s="2">
        <v>2000000</v>
      </c>
      <c r="S4" s="2"/>
    </row>
    <row r="5" spans="1:19" x14ac:dyDescent="0.25">
      <c r="A5" s="4">
        <v>4</v>
      </c>
      <c r="B5" s="4">
        <f t="shared" si="0"/>
        <v>208.33333333333334</v>
      </c>
      <c r="C5" s="4">
        <f t="shared" si="1"/>
        <v>250</v>
      </c>
      <c r="D5" s="4">
        <f t="shared" si="2"/>
        <v>300</v>
      </c>
      <c r="E5" s="5">
        <f t="shared" si="3"/>
        <v>2000000</v>
      </c>
      <c r="F5" s="4">
        <f t="shared" si="4"/>
        <v>9600</v>
      </c>
      <c r="G5" s="4">
        <f t="shared" si="5"/>
        <v>8000</v>
      </c>
      <c r="H5" s="4">
        <f t="shared" si="6"/>
        <v>6667</v>
      </c>
      <c r="I5" s="4">
        <f t="shared" si="7"/>
        <v>0</v>
      </c>
      <c r="J5" s="4">
        <f t="shared" si="8"/>
        <v>0</v>
      </c>
      <c r="O5">
        <v>0</v>
      </c>
      <c r="P5">
        <v>250</v>
      </c>
      <c r="Q5">
        <f t="shared" ref="Q5:Q10" si="10">P5/1.2</f>
        <v>208.33333333333334</v>
      </c>
      <c r="R5" s="2">
        <v>2000000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160</v>
      </c>
    </row>
    <row r="26" spans="1:19" s="10" customFormat="1" x14ac:dyDescent="0.25">
      <c r="F26" s="57" t="s">
        <v>88</v>
      </c>
      <c r="G26" s="57">
        <v>31</v>
      </c>
    </row>
    <row r="27" spans="1:19" s="10" customFormat="1" x14ac:dyDescent="0.25">
      <c r="F27" s="57" t="s">
        <v>89</v>
      </c>
      <c r="G27" s="57">
        <f>SUM(G25:G26)</f>
        <v>191</v>
      </c>
    </row>
    <row r="28" spans="1:19" s="10" customFormat="1" x14ac:dyDescent="0.25">
      <c r="C28" s="72" t="s">
        <v>75</v>
      </c>
      <c r="D28" s="72" t="s">
        <v>91</v>
      </c>
      <c r="F28" s="57" t="s">
        <v>90</v>
      </c>
      <c r="G28" s="57">
        <v>159</v>
      </c>
    </row>
    <row r="29" spans="1:19" s="10" customFormat="1" x14ac:dyDescent="0.25">
      <c r="C29" s="72" t="s">
        <v>1</v>
      </c>
      <c r="D29" s="72">
        <v>972000</v>
      </c>
      <c r="F29" s="57" t="s">
        <v>72</v>
      </c>
      <c r="G29" s="57">
        <v>191</v>
      </c>
      <c r="H29" s="10">
        <f>G29/G28</f>
        <v>1.2012578616352201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D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2023-10-06T13:50:22Z</dcterms:modified>
</cp:coreProperties>
</file>