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filterPrivacy="1" defaultThemeVersion="124226"/>
  <xr:revisionPtr revIDLastSave="0" documentId="13_ncr:1_{3238A376-4C8D-463A-9073-AA7F14420EE6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" sheetId="5" r:id="rId1"/>
    <sheet name="Sheet2" sheetId="7" r:id="rId2"/>
    <sheet name="Sheet3" sheetId="8" r:id="rId3"/>
    <sheet name="Sheet1" sheetId="6" r:id="rId4"/>
    <sheet name="Sheet4" sheetId="9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" i="5" l="1"/>
  <c r="D22" i="5"/>
  <c r="M36" i="5"/>
  <c r="M33" i="5"/>
  <c r="L36" i="5"/>
  <c r="K36" i="5"/>
  <c r="L35" i="5"/>
  <c r="I35" i="5"/>
  <c r="K35" i="5" s="1"/>
  <c r="I34" i="5"/>
  <c r="M34" i="5" s="1"/>
  <c r="K34" i="5"/>
  <c r="I33" i="5"/>
  <c r="I32" i="5"/>
  <c r="M32" i="5" s="1"/>
  <c r="D10" i="5"/>
  <c r="M35" i="5" l="1"/>
  <c r="D8" i="5"/>
  <c r="K40" i="5" l="1"/>
  <c r="D19" i="5" l="1"/>
  <c r="O42" i="5"/>
  <c r="K42" i="5"/>
  <c r="K41" i="5"/>
  <c r="Q40" i="5"/>
  <c r="P40" i="5"/>
  <c r="P39" i="5"/>
  <c r="K39" i="5"/>
  <c r="L37" i="5"/>
  <c r="K37" i="5"/>
  <c r="L34" i="5"/>
  <c r="K33" i="5"/>
  <c r="L33" i="5" s="1"/>
  <c r="L32" i="5"/>
  <c r="K32" i="5"/>
  <c r="D13" i="5"/>
  <c r="D9" i="5"/>
  <c r="O41" i="5" l="1"/>
  <c r="P41" i="5"/>
  <c r="D14" i="5"/>
  <c r="D15" i="5" s="1"/>
  <c r="O39" i="5"/>
  <c r="O40" i="5"/>
  <c r="D16" i="5" l="1"/>
  <c r="D20" i="5" s="1"/>
  <c r="D23" i="5" s="1"/>
</calcChain>
</file>

<file path=xl/sharedStrings.xml><?xml version="1.0" encoding="utf-8"?>
<sst xmlns="http://schemas.openxmlformats.org/spreadsheetml/2006/main" count="27" uniqueCount="27">
  <si>
    <t>Value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</si>
  <si>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</si>
  <si>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</si>
  <si>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</si>
  <si>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</si>
  <si>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</si>
  <si>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</si>
  <si>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</si>
  <si>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</si>
  <si>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</si>
  <si>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</si>
  <si>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</si>
  <si>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</si>
  <si>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</si>
  <si>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</si>
  <si>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</si>
  <si>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</si>
  <si>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</si>
  <si>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</si>
  <si>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</si>
  <si>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</si>
  <si>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Rate</t>
  </si>
  <si>
    <t>IGR</t>
  </si>
  <si>
    <t>Shop No.1, Ground Floor,  Vireshwar Krupa, Tejpal Road, Vile  Parle (East)</t>
  </si>
  <si>
    <t>Mr.Keyur Jayantilal Chheda</t>
  </si>
  <si>
    <t>Carpet</t>
  </si>
  <si>
    <t>Tejpal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</si>
</sst>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43" fontId="3" fillId="2" borderId="1" xfId="0" applyNumberFormat="1" applyFont="1" applyFill="1" applyBorder="1"/>
    <xf numFmtId="0" fontId="3" fillId="0" borderId="1" xfId="0" applyFont="1" applyBorder="1"/>
    <xf numFmtId="43" fontId="3" fillId="0" borderId="1" xfId="0" applyNumberFormat="1" applyFont="1" applyBorder="1"/>
    <xf numFmtId="0" fontId="4" fillId="0" borderId="0" xfId="0" applyFont="1"/>
    <xf numFmtId="43" fontId="4" fillId="0" borderId="0" xfId="0" applyNumberFormat="1" applyFont="1"/>
    <xf numFmtId="0" fontId="5" fillId="0" borderId="0" xfId="0" applyFont="1"/>
    <xf numFmtId="0" fontId="0" fillId="3" borderId="1" xfId="0" applyFill="1" applyBorder="1"/>
    <xf numFmtId="43" fontId="0" fillId="3" borderId="1" xfId="0" applyNumberFormat="1" applyFill="1" applyBorder="1"/>
    <xf numFmtId="0" fontId="0" fillId="3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11824</xdr:colOff>
      <xdr:row>41</xdr:row>
      <xdr:rowOff>96327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45003B-F3C5-471C-A128-54C0DC1B9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71024" cy="771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21180</xdr:colOff>
      <xdr:row>41</xdr:row>
      <xdr:rowOff>143958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EB3849-77D1-4252-891F-925987AE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261180" cy="7763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363872</xdr:colOff>
      <xdr:row>41</xdr:row>
      <xdr:rowOff>96327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98EC25-B382-44AB-817E-7871BEC51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75072" cy="77163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278476</xdr:colOff>
      <xdr:row>43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60B95-7808-4882-8011-6EA596E83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28076" cy="805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C2:Q42"/>
  <sheetViews>
    <sheetView topLeftCell="A10" zoomScale="85" zoomScaleNormal="85" workbookViewId="0">
      <selection activeCell="K32" sqref="K32"/>
    </sheetView>
  </sheetViews>
  <sheetFormatPr defaultRowHeight="15" x14ac:dyDescent="0.25"/>
  <cols>
    <col min="3" max="3" width="28.42578125" bestFit="1" customWidth="1"/>
    <col min="4" max="4" width="14.28515625" bestFit="1" customWidth="1"/>
    <col min="5" max="5" width="12.5703125" bestFit="1" customWidth="1"/>
    <col min="6" max="7" width="12.5703125" customWidth="1"/>
    <col min="8" max="8" width="12.5703125" bestFit="1" customWidth="1"/>
    <col min="9" max="9" width="10.85546875" customWidth="1"/>
    <col min="10" max="10" width="14.28515625" bestFit="1" customWidth="1"/>
    <col min="11" max="11" width="14.5703125" customWidth="1"/>
    <col min="12" max="12" width="11.5703125" customWidth="1"/>
  </cols>
  <sheetData>
    <row r="2" spans="3:6" ht="18.75" x14ac:dyDescent="0.3">
      <c r="C2" s="14" t="s">
        <v>24</v>
      </c>
      <c r="D2" s="14"/>
    </row>
    <row r="3" spans="3:6" ht="21" customHeight="1" x14ac:dyDescent="0.25">
      <c r="C3" s="12" t="s">
        <v>23</v>
      </c>
      <c r="D3" s="12"/>
      <c r="E3" s="12"/>
      <c r="F3" s="12"/>
    </row>
    <row r="5" spans="3:6" ht="16.5" x14ac:dyDescent="0.3">
      <c r="C5" s="3" t="s">
        <v>16</v>
      </c>
      <c r="D5" s="3"/>
      <c r="E5" s="3"/>
    </row>
    <row r="6" spans="3:6" ht="16.5" x14ac:dyDescent="0.3">
      <c r="C6" s="3" t="s">
        <v>3</v>
      </c>
      <c r="D6" s="3">
        <v>2023</v>
      </c>
      <c r="E6" s="3"/>
    </row>
    <row r="7" spans="3:6" ht="16.5" x14ac:dyDescent="0.3">
      <c r="C7" s="3" t="s">
        <v>4</v>
      </c>
      <c r="D7" s="10">
        <v>1961</v>
      </c>
      <c r="E7" s="3"/>
    </row>
    <row r="8" spans="3:6" ht="16.5" x14ac:dyDescent="0.3">
      <c r="C8" s="3" t="s">
        <v>5</v>
      </c>
      <c r="D8" s="3">
        <f>D6-D7</f>
        <v>62</v>
      </c>
      <c r="E8" s="3"/>
    </row>
    <row r="9" spans="3:6" ht="16.5" x14ac:dyDescent="0.3">
      <c r="C9" s="3"/>
      <c r="D9" s="3">
        <f>D8-60</f>
        <v>2</v>
      </c>
      <c r="E9" s="3"/>
    </row>
    <row r="10" spans="3:6" ht="16.5" x14ac:dyDescent="0.3">
      <c r="C10" s="3" t="s">
        <v>6</v>
      </c>
      <c r="D10" s="7">
        <f>2800*528</f>
        <v>1478400</v>
      </c>
      <c r="E10" s="7"/>
    </row>
    <row r="11" spans="3:6" ht="16.5" x14ac:dyDescent="0.3">
      <c r="C11" s="3" t="s">
        <v>7</v>
      </c>
      <c r="D11" s="3"/>
      <c r="E11" s="3"/>
    </row>
    <row r="12" spans="3:6" ht="16.5" x14ac:dyDescent="0.3">
      <c r="C12" s="3"/>
      <c r="D12" s="3"/>
      <c r="E12" s="3"/>
    </row>
    <row r="13" spans="3:6" ht="16.5" x14ac:dyDescent="0.3">
      <c r="C13" s="3" t="s">
        <v>8</v>
      </c>
      <c r="D13" s="3">
        <f>100-10</f>
        <v>90</v>
      </c>
      <c r="E13" s="3"/>
    </row>
    <row r="14" spans="3:6" ht="16.5" x14ac:dyDescent="0.3">
      <c r="C14" s="3" t="s">
        <v>9</v>
      </c>
      <c r="D14" s="3">
        <f>D13*D8/60</f>
        <v>93</v>
      </c>
      <c r="E14" s="3"/>
    </row>
    <row r="15" spans="3:6" ht="16.5" x14ac:dyDescent="0.3">
      <c r="C15" s="3"/>
      <c r="D15" s="8">
        <f>D14%</f>
        <v>0.93</v>
      </c>
      <c r="E15" s="8"/>
    </row>
    <row r="16" spans="3:6" ht="16.5" x14ac:dyDescent="0.3">
      <c r="C16" s="3" t="s">
        <v>10</v>
      </c>
      <c r="D16" s="7">
        <f>ROUND((D10*D15),0)</f>
        <v>1374912</v>
      </c>
      <c r="E16" s="7"/>
    </row>
    <row r="17" spans="3:13" ht="16.5" x14ac:dyDescent="0.3">
      <c r="C17" s="3" t="s">
        <v>1</v>
      </c>
      <c r="D17" s="7">
        <v>440</v>
      </c>
      <c r="E17" s="7" t="s">
        <v>25</v>
      </c>
    </row>
    <row r="18" spans="3:13" ht="16.5" x14ac:dyDescent="0.3">
      <c r="C18" s="3" t="s">
        <v>21</v>
      </c>
      <c r="D18" s="3">
        <v>60000</v>
      </c>
      <c r="E18" s="3"/>
    </row>
    <row r="19" spans="3:13" ht="16.5" x14ac:dyDescent="0.3">
      <c r="C19" s="3" t="s">
        <v>11</v>
      </c>
      <c r="D19" s="7">
        <f>D18*D17</f>
        <v>26400000</v>
      </c>
      <c r="E19" s="7"/>
    </row>
    <row r="20" spans="3:13" ht="16.5" x14ac:dyDescent="0.3">
      <c r="C20" s="10" t="s">
        <v>12</v>
      </c>
      <c r="D20" s="11">
        <f>D19-D16</f>
        <v>25025088</v>
      </c>
      <c r="E20" s="9"/>
    </row>
    <row r="21" spans="3:13" ht="16.5" x14ac:dyDescent="0.3">
      <c r="C21" s="10" t="s">
        <v>13</v>
      </c>
      <c r="D21" s="11">
        <f>D20*0.85</f>
        <v>21271324.800000001</v>
      </c>
      <c r="E21" s="9"/>
    </row>
    <row r="22" spans="3:13" ht="16.5" x14ac:dyDescent="0.3">
      <c r="C22" s="10" t="s">
        <v>14</v>
      </c>
      <c r="D22" s="11">
        <f>D20*0.7</f>
        <v>17517561.599999998</v>
      </c>
      <c r="E22" s="9"/>
    </row>
    <row r="23" spans="3:13" ht="16.5" x14ac:dyDescent="0.3">
      <c r="C23" s="10" t="s">
        <v>15</v>
      </c>
      <c r="D23" s="11">
        <f>D20*0.04/12</f>
        <v>83416.960000000006</v>
      </c>
      <c r="E23" s="9"/>
    </row>
    <row r="25" spans="3:13" x14ac:dyDescent="0.25">
      <c r="D25" s="1"/>
    </row>
    <row r="26" spans="3:13" x14ac:dyDescent="0.25">
      <c r="D26" s="1"/>
    </row>
    <row r="27" spans="3:13" x14ac:dyDescent="0.25">
      <c r="D27" s="1"/>
    </row>
    <row r="30" spans="3:13" ht="18.75" x14ac:dyDescent="0.3">
      <c r="C30" s="12"/>
      <c r="D30" s="13"/>
      <c r="I30" s="14" t="s">
        <v>17</v>
      </c>
    </row>
    <row r="31" spans="3:13" x14ac:dyDescent="0.25">
      <c r="H31" s="2" t="s">
        <v>2</v>
      </c>
      <c r="I31" s="2" t="s">
        <v>18</v>
      </c>
      <c r="J31" s="2" t="s">
        <v>0</v>
      </c>
      <c r="K31" s="2" t="s">
        <v>19</v>
      </c>
      <c r="L31" s="2" t="s">
        <v>20</v>
      </c>
      <c r="M31" s="2"/>
    </row>
    <row r="32" spans="3:13" x14ac:dyDescent="0.25">
      <c r="H32" s="2">
        <v>260</v>
      </c>
      <c r="I32" s="4">
        <f>H32*0.8</f>
        <v>208</v>
      </c>
      <c r="J32" s="2">
        <v>15000000</v>
      </c>
      <c r="K32" s="2">
        <f t="shared" ref="K32:K37" si="0">J32/I32</f>
        <v>72115.38461538461</v>
      </c>
      <c r="L32" s="2">
        <f t="shared" ref="L32:L37" si="1">J32/H32</f>
        <v>57692.307692307695</v>
      </c>
      <c r="M32" s="2">
        <f>H32/I32</f>
        <v>1.25</v>
      </c>
    </row>
    <row r="33" spans="8:17" x14ac:dyDescent="0.25">
      <c r="H33" s="2">
        <v>385</v>
      </c>
      <c r="I33" s="4">
        <f>H33*0.8</f>
        <v>308</v>
      </c>
      <c r="J33" s="2">
        <v>15000000</v>
      </c>
      <c r="K33" s="2">
        <f t="shared" si="0"/>
        <v>48701.2987012987</v>
      </c>
      <c r="L33" s="2">
        <f>K33/1.2</f>
        <v>40584.415584415583</v>
      </c>
      <c r="M33" s="2">
        <f t="shared" ref="M33:M36" si="2">H33/I33</f>
        <v>1.25</v>
      </c>
    </row>
    <row r="34" spans="8:17" x14ac:dyDescent="0.25">
      <c r="H34" s="2">
        <v>225</v>
      </c>
      <c r="I34" s="4">
        <f>H34*0.8</f>
        <v>180</v>
      </c>
      <c r="J34" s="6">
        <v>30000000</v>
      </c>
      <c r="K34" s="6">
        <f>J34/I34</f>
        <v>166666.66666666666</v>
      </c>
      <c r="L34" s="2">
        <f t="shared" si="1"/>
        <v>133333.33333333334</v>
      </c>
      <c r="M34" s="2">
        <f t="shared" si="2"/>
        <v>1.25</v>
      </c>
    </row>
    <row r="35" spans="8:17" x14ac:dyDescent="0.25">
      <c r="H35" s="5">
        <v>125</v>
      </c>
      <c r="I35" s="4">
        <f>H35*0.8</f>
        <v>100</v>
      </c>
      <c r="J35" s="6">
        <v>4000000</v>
      </c>
      <c r="K35" s="6">
        <f>J35/I35</f>
        <v>40000</v>
      </c>
      <c r="L35" s="2">
        <f t="shared" ref="L35" si="3">J35/H35</f>
        <v>32000</v>
      </c>
      <c r="M35" s="2">
        <f t="shared" si="2"/>
        <v>1.25</v>
      </c>
    </row>
    <row r="36" spans="8:17" s="17" customFormat="1" x14ac:dyDescent="0.25">
      <c r="H36" s="15">
        <v>550</v>
      </c>
      <c r="I36" s="15">
        <v>370</v>
      </c>
      <c r="J36" s="15">
        <v>26500000</v>
      </c>
      <c r="K36" s="16">
        <f>J36/I36</f>
        <v>71621.621621621627</v>
      </c>
      <c r="L36" s="15">
        <f t="shared" ref="L36" si="4">J36/H36</f>
        <v>48181.818181818184</v>
      </c>
      <c r="M36" s="15">
        <f t="shared" si="2"/>
        <v>1.4864864864864864</v>
      </c>
      <c r="N36" s="17" t="s">
        <v>26</v>
      </c>
    </row>
    <row r="37" spans="8:17" x14ac:dyDescent="0.25">
      <c r="H37" s="5"/>
      <c r="I37" s="5"/>
      <c r="J37" s="5"/>
      <c r="K37" s="5" t="e">
        <f t="shared" si="0"/>
        <v>#DIV/0!</v>
      </c>
      <c r="L37" s="5" t="e">
        <f t="shared" si="1"/>
        <v>#DIV/0!</v>
      </c>
      <c r="M37" s="2"/>
    </row>
    <row r="38" spans="8:17" ht="18.75" x14ac:dyDescent="0.3">
      <c r="I38" s="14" t="s">
        <v>22</v>
      </c>
    </row>
    <row r="39" spans="8:17" x14ac:dyDescent="0.25">
      <c r="H39" s="2"/>
      <c r="I39" s="2"/>
      <c r="J39" s="2"/>
      <c r="K39" s="2" t="e">
        <f>J39/I39</f>
        <v>#DIV/0!</v>
      </c>
      <c r="L39" s="2"/>
      <c r="M39" s="2"/>
      <c r="N39" s="2"/>
      <c r="O39" s="2" t="e">
        <f>N39/I39</f>
        <v>#DIV/0!</v>
      </c>
      <c r="P39" s="2" t="e">
        <f>N39/H39</f>
        <v>#DIV/0!</v>
      </c>
      <c r="Q39" s="2"/>
    </row>
    <row r="40" spans="8:17" x14ac:dyDescent="0.25">
      <c r="H40" s="2"/>
      <c r="I40" s="2"/>
      <c r="J40" s="2"/>
      <c r="K40" s="2" t="e">
        <f>J40/I40</f>
        <v>#DIV/0!</v>
      </c>
      <c r="L40" s="2"/>
      <c r="M40" s="2"/>
      <c r="N40" s="2"/>
      <c r="O40" s="2" t="e">
        <f>N40/I40</f>
        <v>#DIV/0!</v>
      </c>
      <c r="P40" s="2" t="e">
        <f>N40/H40</f>
        <v>#DIV/0!</v>
      </c>
      <c r="Q40" s="2" t="e">
        <f>J40/H40</f>
        <v>#DIV/0!</v>
      </c>
    </row>
    <row r="41" spans="8:17" x14ac:dyDescent="0.25">
      <c r="H41" s="2"/>
      <c r="I41" s="2"/>
      <c r="J41" s="2"/>
      <c r="K41" s="2" t="e">
        <f>J41/I41</f>
        <v>#DIV/0!</v>
      </c>
      <c r="L41" s="2"/>
      <c r="M41" s="2"/>
      <c r="N41" s="2"/>
      <c r="O41" s="2" t="e">
        <f>N41/I41</f>
        <v>#DIV/0!</v>
      </c>
      <c r="P41" s="2" t="e">
        <f>N41/H41</f>
        <v>#DIV/0!</v>
      </c>
      <c r="Q41" s="2"/>
    </row>
    <row r="42" spans="8:17" x14ac:dyDescent="0.25">
      <c r="H42" s="2"/>
      <c r="I42" s="2"/>
      <c r="J42" s="2"/>
      <c r="K42" s="2" t="e">
        <f>J42/I42</f>
        <v>#DIV/0!</v>
      </c>
      <c r="L42" s="2"/>
      <c r="M42" s="2"/>
      <c r="N42" s="2"/>
      <c r="O42" s="2" t="e">
        <f>N42/I42</f>
        <v>#DIV/0!</v>
      </c>
      <c r="P42" s="2"/>
      <c r="Q42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A212-D046-45DB-8B18-49DECAFC78B4}">
  <dimension ref="A1"/>
  <sheetViews>
    <sheetView tabSelected="1" zoomScale="85" zoomScaleNormal="85" workbookViewId="0">
      <selection activeCell="AD30" sqref="AD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D5D3-CB2A-4D2C-9D0B-F0E6BE7877C5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T56" sqref="T5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2BD34-3E1C-4837-B9F4-48E67428DCF6}">
  <dimension ref="A1"/>
  <sheetViews>
    <sheetView topLeftCell="A2"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</vt:lpstr>
      <vt:lpstr>Sheet2</vt:lpstr>
      <vt:lpstr>Sheet3</vt:lpstr>
      <vt:lpstr>Sheet1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2023-10-06T10:28:45Z</dcterms:modified>
</cp:coreProperties>
</file>