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69888C9E-1CFC-4454-8A5E-9A213783A2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ame" sheetId="8" r:id="rId5"/>
    <sheet name="Sheet6" sheetId="9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31" i="1"/>
  <c r="F20" i="1"/>
  <c r="F21" i="1" s="1"/>
  <c r="F18" i="1"/>
  <c r="G11" i="1"/>
  <c r="G8" i="1"/>
  <c r="H8" i="1" s="1"/>
  <c r="B35" i="1"/>
  <c r="B20" i="1"/>
  <c r="I37" i="1"/>
  <c r="J37" i="1" s="1"/>
  <c r="B10" i="1"/>
  <c r="G38" i="1"/>
  <c r="H38" i="1" s="1"/>
  <c r="D38" i="1"/>
  <c r="G37" i="1"/>
  <c r="G9" i="1" l="1"/>
  <c r="G10" i="1"/>
  <c r="G12" i="1"/>
  <c r="H29" i="1"/>
  <c r="H28" i="1" l="1"/>
  <c r="H27" i="1"/>
  <c r="B8" i="1" l="1"/>
  <c r="G27" i="1" l="1"/>
  <c r="G28" i="1" l="1"/>
  <c r="G29" i="1"/>
  <c r="G30" i="1"/>
  <c r="H30" i="1"/>
  <c r="G31" i="1"/>
  <c r="H31" i="1"/>
  <c r="G32" i="1"/>
  <c r="H32" i="1"/>
  <c r="G33" i="1"/>
  <c r="H33" i="1"/>
  <c r="G35" i="1"/>
  <c r="G36" i="1"/>
  <c r="H37" i="1"/>
  <c r="H36" i="1" l="1"/>
  <c r="H35" i="1"/>
  <c r="D36" i="1" l="1"/>
  <c r="I32" i="1" l="1"/>
  <c r="I31" i="1"/>
  <c r="I33" i="1"/>
  <c r="D37" i="1" l="1"/>
  <c r="I27" i="1"/>
  <c r="D35" i="1" l="1"/>
  <c r="I28" i="1"/>
  <c r="I29" i="1"/>
  <c r="I30" i="1"/>
  <c r="H3" i="1" l="1"/>
  <c r="B5" i="1" l="1"/>
  <c r="B11" i="1" l="1"/>
  <c r="B6" i="1"/>
  <c r="B14" i="1"/>
  <c r="B12" i="1" l="1"/>
  <c r="B13" i="1" s="1"/>
  <c r="B15" i="1" s="1"/>
  <c r="B17" i="1" s="1"/>
  <c r="B19" i="1" l="1"/>
  <c r="B18" i="1"/>
  <c r="B21" i="1"/>
</calcChain>
</file>

<file path=xl/sharedStrings.xml><?xml version="1.0" encoding="utf-8"?>
<sst xmlns="http://schemas.openxmlformats.org/spreadsheetml/2006/main" count="39" uniqueCount="32">
  <si>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</si>
  <si>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</si>
  <si>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</si>
  <si>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</si>
  <si>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</si>
  <si>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</si>
  <si>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</si>
  <si>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</si>
  <si>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</si>
  <si>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</si>
  <si>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</si>
  <si>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</si>
  <si>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</si>
  <si>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</si>
  <si>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</si>
  <si>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</si>
  <si>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</si>
  <si>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</si>
  <si>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</si>
  <si>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</si>
  <si>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</si>
  <si>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</si>
  <si>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</si>
  <si>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Measurement</t>
  </si>
  <si>
    <t>Built up area</t>
  </si>
  <si>
    <t>RV</t>
  </si>
  <si>
    <t>DV</t>
  </si>
  <si>
    <t>Area</t>
  </si>
  <si>
    <t>Rate</t>
  </si>
  <si>
    <t>Fair Market Value</t>
  </si>
  <si>
    <t>Final Excel</t>
  </si>
  <si>
    <t>2500*320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</si>
</sst>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5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43" fontId="14" fillId="0" borderId="9" xfId="0" applyNumberFormat="1" applyFont="1" applyBorder="1"/>
    <xf numFmtId="0" fontId="0" fillId="3" borderId="0" xfId="0" applyFill="1"/>
    <xf numFmtId="0" fontId="12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43" fontId="13" fillId="0" borderId="0" xfId="1" applyFont="1" applyFill="1" applyBorder="1"/>
    <xf numFmtId="43" fontId="11" fillId="0" borderId="0" xfId="0" applyNumberFormat="1" applyFont="1"/>
    <xf numFmtId="43" fontId="12" fillId="0" borderId="0" xfId="1" applyFont="1" applyFill="1" applyBorder="1" applyAlignment="1">
      <alignment wrapText="1"/>
    </xf>
    <xf numFmtId="43" fontId="12" fillId="0" borderId="0" xfId="1" applyFont="1" applyFill="1" applyBorder="1"/>
    <xf numFmtId="0" fontId="13" fillId="0" borderId="0" xfId="0" applyFont="1"/>
    <xf numFmtId="10" fontId="13" fillId="0" borderId="0" xfId="0" applyNumberFormat="1" applyFont="1"/>
    <xf numFmtId="10" fontId="11" fillId="0" borderId="0" xfId="1" applyNumberFormat="1" applyFont="1" applyBorder="1"/>
    <xf numFmtId="2" fontId="0" fillId="0" borderId="0" xfId="1" applyNumberFormat="1" applyFont="1" applyBorder="1"/>
    <xf numFmtId="43" fontId="0" fillId="0" borderId="0" xfId="1" applyFont="1" applyBorder="1"/>
    <xf numFmtId="43" fontId="11" fillId="0" borderId="0" xfId="1" applyFont="1" applyBorder="1"/>
    <xf numFmtId="43" fontId="13" fillId="0" borderId="0" xfId="0" applyNumberFormat="1" applyFont="1"/>
    <xf numFmtId="164" fontId="7" fillId="0" borderId="0" xfId="0" applyNumberFormat="1" applyFont="1"/>
    <xf numFmtId="0" fontId="7" fillId="4" borderId="0" xfId="0" applyFont="1" applyFill="1"/>
    <xf numFmtId="0" fontId="0" fillId="4" borderId="0" xfId="0" applyFill="1"/>
    <xf numFmtId="43" fontId="11" fillId="0" borderId="9" xfId="0" applyNumberFormat="1" applyFont="1" applyBorder="1"/>
    <xf numFmtId="43" fontId="0" fillId="0" borderId="9" xfId="0" applyNumberFormat="1" applyBorder="1"/>
    <xf numFmtId="164" fontId="0" fillId="0" borderId="9" xfId="1" applyNumberFormat="1" applyFont="1" applyBorder="1"/>
    <xf numFmtId="43" fontId="0" fillId="0" borderId="9" xfId="1" applyFont="1" applyBorder="1"/>
    <xf numFmtId="43" fontId="5" fillId="0" borderId="9" xfId="0" applyNumberFormat="1" applyFont="1" applyBorder="1"/>
    <xf numFmtId="0" fontId="0" fillId="5" borderId="0" xfId="0" applyFill="1"/>
    <xf numFmtId="43" fontId="11" fillId="5" borderId="11" xfId="0" applyNumberFormat="1" applyFont="1" applyFill="1" applyBorder="1"/>
    <xf numFmtId="43" fontId="15" fillId="5" borderId="1" xfId="0" applyNumberFormat="1" applyFont="1" applyFill="1" applyBorder="1" applyAlignment="1">
      <alignment vertical="top"/>
    </xf>
    <xf numFmtId="164" fontId="15" fillId="5" borderId="1" xfId="1" applyNumberFormat="1" applyFont="1" applyFill="1" applyBorder="1" applyAlignment="1">
      <alignment vertical="top"/>
    </xf>
    <xf numFmtId="43" fontId="16" fillId="5" borderId="1" xfId="0" applyNumberFormat="1" applyFont="1" applyFill="1" applyBorder="1" applyAlignment="1">
      <alignment vertical="top"/>
    </xf>
    <xf numFmtId="43" fontId="15" fillId="5" borderId="1" xfId="1" applyFont="1" applyFill="1" applyBorder="1" applyAlignment="1">
      <alignment vertical="top"/>
    </xf>
    <xf numFmtId="0" fontId="17" fillId="0" borderId="1" xfId="0" applyFont="1" applyBorder="1"/>
    <xf numFmtId="43" fontId="17" fillId="0" borderId="1" xfId="1" applyFont="1" applyFill="1" applyBorder="1"/>
    <xf numFmtId="0" fontId="17" fillId="0" borderId="1" xfId="0" applyFont="1" applyBorder="1" applyAlignment="1">
      <alignment wrapText="1"/>
    </xf>
    <xf numFmtId="10" fontId="17" fillId="0" borderId="1" xfId="0" applyNumberFormat="1" applyFont="1" applyBorder="1"/>
    <xf numFmtId="0" fontId="18" fillId="2" borderId="1" xfId="0" applyFont="1" applyFill="1" applyBorder="1"/>
    <xf numFmtId="43" fontId="18" fillId="2" borderId="1" xfId="0" applyNumberFormat="1" applyFont="1" applyFill="1" applyBorder="1"/>
    <xf numFmtId="0" fontId="17" fillId="2" borderId="1" xfId="0" applyFont="1" applyFill="1" applyBorder="1"/>
    <xf numFmtId="43" fontId="17" fillId="2" borderId="1" xfId="0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430897</xdr:colOff>
      <xdr:row>46</xdr:row>
      <xdr:rowOff>96486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4B3A03-59C1-4C8D-B6AD-723D1594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80497" cy="8859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145107</xdr:colOff>
      <xdr:row>47</xdr:row>
      <xdr:rowOff>29829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592BFB-88C7-44F1-B29D-217865BE2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4707" cy="89833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26</xdr:col>
      <xdr:colOff>307028</xdr:colOff>
      <xdr:row>39</xdr:row>
      <xdr:rowOff>182037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573D07-AE74-4E65-88F7-5BFB8FEDE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0"/>
          <a:ext cx="15966128" cy="76115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107002</xdr:colOff>
      <xdr:row>42</xdr:row>
      <xdr:rowOff>182117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193DA8-04F4-40FC-8DA5-CB8B4E922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56602" cy="8183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zoomScaleNormal="100" workbookViewId="0">
      <selection activeCell="D21" sqref="D21"/>
    </sheetView>
  </sheetViews>
  <sheetFormatPr defaultRowHeight="15" x14ac:dyDescent="0.25"/>
  <cols>
    <col min="1" max="1" width="21.7109375" bestFit="1" customWidth="1"/>
    <col min="2" max="2" width="18.140625" style="18" bestFit="1" customWidth="1"/>
    <col min="3" max="3" width="15.5703125" style="18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33"/>
      <c r="C1" s="23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30"/>
      <c r="B2" s="36"/>
      <c r="C2" s="38"/>
      <c r="D2" s="39"/>
      <c r="E2" s="18"/>
      <c r="F2" t="s">
        <v>13</v>
      </c>
      <c r="I2" s="5"/>
      <c r="L2" s="4"/>
      <c r="O2" s="5"/>
    </row>
    <row r="3" spans="1:15" ht="16.5" x14ac:dyDescent="0.3">
      <c r="A3" s="65" t="s">
        <v>0</v>
      </c>
      <c r="B3" s="66">
        <v>11000</v>
      </c>
      <c r="C3" s="40"/>
      <c r="D3" s="41"/>
      <c r="E3" s="14"/>
      <c r="F3">
        <v>1985</v>
      </c>
      <c r="G3" s="6">
        <v>2023</v>
      </c>
      <c r="H3" s="7">
        <f>G3-F3</f>
        <v>38</v>
      </c>
      <c r="I3" s="5"/>
      <c r="L3" s="4"/>
      <c r="M3" s="6"/>
      <c r="N3" s="7"/>
      <c r="O3" s="5"/>
    </row>
    <row r="4" spans="1:15" ht="33" x14ac:dyDescent="0.3">
      <c r="A4" s="67" t="s">
        <v>1</v>
      </c>
      <c r="B4" s="66">
        <v>2500</v>
      </c>
      <c r="C4" s="40"/>
      <c r="D4" s="41"/>
      <c r="E4" s="14"/>
      <c r="F4" s="37"/>
      <c r="G4" s="6"/>
      <c r="H4" s="7"/>
      <c r="I4" s="5"/>
      <c r="L4" s="8"/>
      <c r="M4" s="6"/>
      <c r="N4" s="7"/>
      <c r="O4" s="5"/>
    </row>
    <row r="5" spans="1:15" ht="16.5" x14ac:dyDescent="0.3">
      <c r="A5" s="65" t="s">
        <v>2</v>
      </c>
      <c r="B5" s="66">
        <f>B3-B4</f>
        <v>8500</v>
      </c>
      <c r="C5" s="42"/>
      <c r="F5" s="59" t="s">
        <v>30</v>
      </c>
      <c r="G5" s="60" t="s">
        <v>24</v>
      </c>
      <c r="I5" s="5"/>
      <c r="L5" s="4"/>
      <c r="M5" s="6"/>
      <c r="N5" s="7"/>
      <c r="O5" s="5"/>
    </row>
    <row r="6" spans="1:15" ht="16.5" x14ac:dyDescent="0.3">
      <c r="A6" s="65" t="s">
        <v>3</v>
      </c>
      <c r="B6" s="66">
        <f>B4</f>
        <v>2500</v>
      </c>
      <c r="C6" s="43"/>
      <c r="E6" s="14"/>
      <c r="F6" s="61" t="s">
        <v>24</v>
      </c>
      <c r="G6" s="61">
        <v>256</v>
      </c>
      <c r="H6" s="54"/>
      <c r="I6" s="34"/>
      <c r="J6" s="19">
        <v>320</v>
      </c>
      <c r="L6" s="4"/>
      <c r="M6" s="6"/>
      <c r="N6" s="7"/>
      <c r="O6" s="5"/>
    </row>
    <row r="7" spans="1:15" ht="16.5" x14ac:dyDescent="0.3">
      <c r="A7" s="65" t="s">
        <v>4</v>
      </c>
      <c r="B7" s="65">
        <v>38</v>
      </c>
      <c r="C7" s="44"/>
      <c r="D7" s="14"/>
      <c r="E7" s="14"/>
      <c r="F7" s="61" t="s">
        <v>28</v>
      </c>
      <c r="G7" s="61">
        <v>11000</v>
      </c>
      <c r="H7" s="55"/>
      <c r="I7" s="34"/>
      <c r="J7" s="19">
        <v>9000</v>
      </c>
      <c r="L7" s="4"/>
      <c r="M7" s="9"/>
      <c r="N7" s="10"/>
      <c r="O7" s="5"/>
    </row>
    <row r="8" spans="1:15" ht="16.5" x14ac:dyDescent="0.3">
      <c r="A8" s="65" t="s">
        <v>5</v>
      </c>
      <c r="B8" s="65">
        <f>B9-B7</f>
        <v>22</v>
      </c>
      <c r="C8" s="44"/>
      <c r="D8" s="14"/>
      <c r="F8" s="61" t="s">
        <v>29</v>
      </c>
      <c r="G8" s="62">
        <f>G7*G6</f>
        <v>2816000</v>
      </c>
      <c r="H8" s="56">
        <f>G8/256</f>
        <v>11000</v>
      </c>
      <c r="I8" s="19"/>
      <c r="J8" s="19">
        <f>J7*J6</f>
        <v>2880000</v>
      </c>
      <c r="L8" s="4"/>
      <c r="M8" s="9"/>
      <c r="N8" s="10"/>
      <c r="O8" s="5"/>
    </row>
    <row r="9" spans="1:15" ht="16.5" x14ac:dyDescent="0.3">
      <c r="A9" s="65" t="s">
        <v>6</v>
      </c>
      <c r="B9" s="65">
        <v>60</v>
      </c>
      <c r="C9" s="44"/>
      <c r="F9" s="63" t="s">
        <v>25</v>
      </c>
      <c r="G9" s="64">
        <f>G8*0.9</f>
        <v>2534400</v>
      </c>
      <c r="H9" s="57"/>
      <c r="I9" s="19"/>
      <c r="J9" s="19"/>
      <c r="K9" s="17"/>
      <c r="L9" s="17"/>
      <c r="M9" s="15"/>
      <c r="N9" s="10"/>
      <c r="O9" s="5"/>
    </row>
    <row r="10" spans="1:15" ht="33" x14ac:dyDescent="0.3">
      <c r="A10" s="67" t="s">
        <v>7</v>
      </c>
      <c r="B10" s="65">
        <f>90*B7/B9</f>
        <v>57</v>
      </c>
      <c r="C10" s="44"/>
      <c r="F10" s="61" t="s">
        <v>26</v>
      </c>
      <c r="G10" s="64">
        <f>G8*0.8</f>
        <v>2252800</v>
      </c>
      <c r="H10" s="57"/>
      <c r="I10" s="19"/>
      <c r="J10" s="19"/>
      <c r="K10" s="17"/>
      <c r="L10" s="17"/>
      <c r="M10" s="15"/>
      <c r="N10" s="10"/>
      <c r="O10" s="5"/>
    </row>
    <row r="11" spans="1:15" ht="16.5" x14ac:dyDescent="0.3">
      <c r="A11" s="65"/>
      <c r="B11" s="68">
        <f>B10%</f>
        <v>0.56999999999999995</v>
      </c>
      <c r="C11" s="45"/>
      <c r="D11" s="46"/>
      <c r="E11" s="47"/>
      <c r="F11" s="61" t="s">
        <v>12</v>
      </c>
      <c r="G11" s="64">
        <f>G6*2500</f>
        <v>640000</v>
      </c>
      <c r="H11" s="58" t="s">
        <v>31</v>
      </c>
      <c r="I11" s="19"/>
      <c r="J11" s="19"/>
      <c r="K11" s="17"/>
      <c r="L11" s="17"/>
      <c r="M11" s="15"/>
      <c r="N11" s="11"/>
      <c r="O11" s="5"/>
    </row>
    <row r="12" spans="1:15" ht="16.5" x14ac:dyDescent="0.3">
      <c r="A12" s="65" t="s">
        <v>8</v>
      </c>
      <c r="B12" s="66">
        <f>B6*B11</f>
        <v>1424.9999999999998</v>
      </c>
      <c r="C12" s="40"/>
      <c r="E12" s="48"/>
      <c r="F12" s="61" t="s">
        <v>16</v>
      </c>
      <c r="G12" s="61">
        <f>G8*0.025/12</f>
        <v>5866.666666666667</v>
      </c>
      <c r="H12" s="26"/>
      <c r="I12" s="25"/>
      <c r="J12" s="19"/>
      <c r="K12" s="17"/>
      <c r="L12" s="17"/>
      <c r="M12" s="15"/>
      <c r="N12" s="7"/>
      <c r="O12" s="5"/>
    </row>
    <row r="13" spans="1:15" ht="16.5" x14ac:dyDescent="0.3">
      <c r="A13" s="65" t="s">
        <v>9</v>
      </c>
      <c r="B13" s="66">
        <f>B6-B12</f>
        <v>1075.0000000000002</v>
      </c>
      <c r="C13" s="40"/>
      <c r="D13" s="49"/>
      <c r="E13" s="48"/>
      <c r="F13" s="14"/>
      <c r="G13" s="26"/>
      <c r="H13" s="26"/>
      <c r="I13" s="19"/>
      <c r="J13" s="19"/>
      <c r="K13" s="17"/>
      <c r="L13" s="17"/>
      <c r="M13" s="15"/>
      <c r="N13" s="7"/>
      <c r="O13" s="5"/>
    </row>
    <row r="14" spans="1:15" ht="16.5" x14ac:dyDescent="0.3">
      <c r="A14" s="65" t="s">
        <v>2</v>
      </c>
      <c r="B14" s="66">
        <f>B5</f>
        <v>8500</v>
      </c>
      <c r="C14" s="40"/>
      <c r="D14" s="41"/>
      <c r="E14" s="14"/>
      <c r="F14" s="17"/>
      <c r="H14" s="26"/>
      <c r="I14" s="19"/>
      <c r="J14" s="19"/>
      <c r="K14" s="17"/>
      <c r="L14" s="17"/>
      <c r="M14" s="15"/>
      <c r="N14" s="7"/>
      <c r="O14" s="5"/>
    </row>
    <row r="15" spans="1:15" ht="16.5" x14ac:dyDescent="0.3">
      <c r="A15" s="65" t="s">
        <v>10</v>
      </c>
      <c r="B15" s="66">
        <f>B14+B13</f>
        <v>9575</v>
      </c>
      <c r="C15" s="40"/>
      <c r="D15" s="41"/>
      <c r="E15" s="14"/>
      <c r="F15" s="17"/>
      <c r="G15" s="27"/>
      <c r="H15" s="26"/>
      <c r="I15" s="17"/>
      <c r="J15" s="17"/>
      <c r="K15" s="17"/>
      <c r="L15" s="17"/>
      <c r="M15" s="15"/>
      <c r="N15" s="7"/>
      <c r="O15" s="5"/>
    </row>
    <row r="16" spans="1:15" ht="16.5" x14ac:dyDescent="0.3">
      <c r="A16" s="69" t="s">
        <v>27</v>
      </c>
      <c r="B16" s="69">
        <v>256</v>
      </c>
      <c r="C16" s="44"/>
      <c r="E16" s="14"/>
      <c r="F16" s="14" t="s">
        <v>23</v>
      </c>
      <c r="G16" s="28"/>
      <c r="H16" s="26"/>
      <c r="I16" s="12"/>
      <c r="L16" s="4"/>
      <c r="N16" s="10"/>
      <c r="O16" s="5"/>
    </row>
    <row r="17" spans="1:15" ht="16.5" x14ac:dyDescent="0.3">
      <c r="A17" s="69" t="s">
        <v>11</v>
      </c>
      <c r="B17" s="70">
        <f>B16*B15</f>
        <v>2451200</v>
      </c>
      <c r="C17" s="50"/>
      <c r="E17" s="14"/>
      <c r="F17" s="26">
        <v>252</v>
      </c>
      <c r="G17" s="26"/>
      <c r="H17" s="13"/>
      <c r="I17" s="12"/>
      <c r="L17" s="4"/>
      <c r="N17" s="13"/>
      <c r="O17" s="12"/>
    </row>
    <row r="18" spans="1:15" ht="16.5" x14ac:dyDescent="0.3">
      <c r="A18" s="69" t="s">
        <v>25</v>
      </c>
      <c r="B18" s="70">
        <f>B17*0.85</f>
        <v>2083520</v>
      </c>
      <c r="C18" s="50"/>
      <c r="E18" s="14"/>
      <c r="F18" s="26">
        <f>F17*1.2</f>
        <v>302.39999999999998</v>
      </c>
      <c r="G18" s="26"/>
      <c r="H18" s="13"/>
      <c r="I18" s="12"/>
      <c r="N18" s="13"/>
      <c r="O18" s="14"/>
    </row>
    <row r="19" spans="1:15" ht="16.5" x14ac:dyDescent="0.3">
      <c r="A19" s="69" t="s">
        <v>26</v>
      </c>
      <c r="B19" s="70">
        <f>B17*0.7</f>
        <v>1715840</v>
      </c>
      <c r="C19" s="50"/>
      <c r="E19" s="14"/>
      <c r="F19" s="26">
        <v>9500</v>
      </c>
      <c r="G19" s="26"/>
      <c r="H19" s="13"/>
      <c r="I19" s="12"/>
      <c r="N19" s="13"/>
      <c r="O19" s="14"/>
    </row>
    <row r="20" spans="1:15" ht="16.5" x14ac:dyDescent="0.3">
      <c r="A20" s="69" t="s">
        <v>12</v>
      </c>
      <c r="B20" s="70">
        <f>1167*B4</f>
        <v>2917500</v>
      </c>
      <c r="C20" s="50"/>
      <c r="D20" s="41"/>
      <c r="E20" s="14"/>
      <c r="F20" s="14">
        <f>F19*F18</f>
        <v>2872800</v>
      </c>
      <c r="G20" s="14"/>
      <c r="I20" s="5"/>
    </row>
    <row r="21" spans="1:15" ht="16.5" x14ac:dyDescent="0.3">
      <c r="A21" s="71" t="s">
        <v>16</v>
      </c>
      <c r="B21" s="72">
        <f>B17*0.03/12</f>
        <v>6128</v>
      </c>
      <c r="C21" s="50"/>
      <c r="D21" s="51"/>
      <c r="E21" s="14"/>
      <c r="F21" s="14">
        <f>F20/256</f>
        <v>11221.875</v>
      </c>
      <c r="I21" s="14"/>
    </row>
    <row r="22" spans="1:15" x14ac:dyDescent="0.25">
      <c r="B22" s="24"/>
      <c r="C22" s="24"/>
    </row>
    <row r="23" spans="1:15" x14ac:dyDescent="0.25">
      <c r="B23" s="24"/>
      <c r="C23" s="24"/>
    </row>
    <row r="24" spans="1:15" x14ac:dyDescent="0.25">
      <c r="F24" s="14"/>
    </row>
    <row r="25" spans="1:15" x14ac:dyDescent="0.25">
      <c r="D25" t="s">
        <v>14</v>
      </c>
    </row>
    <row r="26" spans="1:15" x14ac:dyDescent="0.25">
      <c r="B26" s="21" t="s">
        <v>20</v>
      </c>
      <c r="C26" s="21" t="s">
        <v>15</v>
      </c>
      <c r="D26" s="20" t="s">
        <v>21</v>
      </c>
      <c r="E26" s="20"/>
      <c r="F26" s="20" t="s">
        <v>11</v>
      </c>
      <c r="G26" s="20" t="s">
        <v>17</v>
      </c>
      <c r="H26" s="20" t="s">
        <v>18</v>
      </c>
      <c r="I26" s="20" t="s">
        <v>19</v>
      </c>
      <c r="J26" s="20"/>
    </row>
    <row r="27" spans="1:15" ht="17.25" x14ac:dyDescent="0.3">
      <c r="B27" s="21"/>
      <c r="C27" s="21"/>
      <c r="D27" s="20">
        <v>325</v>
      </c>
      <c r="E27" s="20"/>
      <c r="F27" s="20">
        <v>3000000</v>
      </c>
      <c r="G27" s="22" t="e">
        <f t="shared" ref="G27:G33" si="0">F27/C27</f>
        <v>#DIV/0!</v>
      </c>
      <c r="H27" s="22">
        <f>F27/D27</f>
        <v>9230.7692307692305</v>
      </c>
      <c r="I27" s="22" t="e">
        <f t="shared" ref="I27:I33" si="1">F27/B27</f>
        <v>#DIV/0!</v>
      </c>
      <c r="J27" s="20"/>
      <c r="K27" s="29"/>
    </row>
    <row r="28" spans="1:15" ht="17.25" x14ac:dyDescent="0.3">
      <c r="B28" s="21"/>
      <c r="C28" s="21"/>
      <c r="D28" s="20">
        <v>575</v>
      </c>
      <c r="E28" s="20"/>
      <c r="F28" s="20">
        <v>5000000</v>
      </c>
      <c r="G28" s="22" t="e">
        <f t="shared" si="0"/>
        <v>#DIV/0!</v>
      </c>
      <c r="H28" s="22">
        <f>F28/D28</f>
        <v>8695.652173913044</v>
      </c>
      <c r="I28" s="22" t="e">
        <f t="shared" si="1"/>
        <v>#DIV/0!</v>
      </c>
      <c r="J28" s="20"/>
      <c r="K28" s="29"/>
    </row>
    <row r="29" spans="1:15" x14ac:dyDescent="0.25">
      <c r="B29" s="21"/>
      <c r="C29" s="21"/>
      <c r="D29" s="20">
        <v>510</v>
      </c>
      <c r="E29" s="20"/>
      <c r="F29" s="20">
        <v>4700000</v>
      </c>
      <c r="G29" s="22" t="e">
        <f t="shared" si="0"/>
        <v>#DIV/0!</v>
      </c>
      <c r="H29" s="22">
        <f>F29/D29</f>
        <v>9215.6862745098042</v>
      </c>
      <c r="I29" s="22" t="e">
        <f t="shared" si="1"/>
        <v>#DIV/0!</v>
      </c>
      <c r="J29" s="20"/>
    </row>
    <row r="30" spans="1:15" x14ac:dyDescent="0.25">
      <c r="B30" s="21"/>
      <c r="C30" s="21"/>
      <c r="D30" s="20">
        <v>325</v>
      </c>
      <c r="E30" s="20"/>
      <c r="F30" s="22">
        <v>3000000</v>
      </c>
      <c r="G30" s="22" t="e">
        <f t="shared" si="0"/>
        <v>#DIV/0!</v>
      </c>
      <c r="H30" s="22">
        <f t="shared" ref="H30:H33" si="2">F30/D30</f>
        <v>9230.7692307692305</v>
      </c>
      <c r="I30" s="22" t="e">
        <f t="shared" si="1"/>
        <v>#DIV/0!</v>
      </c>
      <c r="J30" s="20"/>
    </row>
    <row r="31" spans="1:15" x14ac:dyDescent="0.25">
      <c r="C31" s="21">
        <v>395</v>
      </c>
      <c r="D31" s="31">
        <v>415</v>
      </c>
      <c r="F31" s="32">
        <v>3800000</v>
      </c>
      <c r="G31" s="32">
        <f t="shared" si="0"/>
        <v>9620.2531645569616</v>
      </c>
      <c r="H31" s="22">
        <f t="shared" si="2"/>
        <v>9156.6265060240967</v>
      </c>
      <c r="I31" s="32" t="e">
        <f t="shared" si="1"/>
        <v>#DIV/0!</v>
      </c>
      <c r="J31" s="20">
        <f>D31/C31</f>
        <v>1.0506329113924051</v>
      </c>
    </row>
    <row r="32" spans="1:15" x14ac:dyDescent="0.25">
      <c r="D32" s="31"/>
      <c r="F32" s="32"/>
      <c r="G32" s="32" t="e">
        <f t="shared" si="0"/>
        <v>#DIV/0!</v>
      </c>
      <c r="H32" s="32" t="e">
        <f t="shared" si="2"/>
        <v>#DIV/0!</v>
      </c>
      <c r="I32" s="32" t="e">
        <f t="shared" si="1"/>
        <v>#DIV/0!</v>
      </c>
      <c r="J32" s="20"/>
    </row>
    <row r="33" spans="1:10" x14ac:dyDescent="0.25">
      <c r="F33" s="31"/>
      <c r="G33" s="32" t="e">
        <f t="shared" si="0"/>
        <v>#DIV/0!</v>
      </c>
      <c r="H33" s="32" t="e">
        <f t="shared" si="2"/>
        <v>#DIV/0!</v>
      </c>
      <c r="I33" s="32" t="e">
        <f t="shared" si="1"/>
        <v>#DIV/0!</v>
      </c>
      <c r="J33" s="20"/>
    </row>
    <row r="34" spans="1:10" x14ac:dyDescent="0.25">
      <c r="B34" s="18" t="s">
        <v>22</v>
      </c>
    </row>
    <row r="35" spans="1:10" x14ac:dyDescent="0.25">
      <c r="B35" s="52">
        <f>27.88*10.764</f>
        <v>300.10031999999995</v>
      </c>
      <c r="C35" s="52"/>
      <c r="D35" s="53">
        <f>C35/B35</f>
        <v>0</v>
      </c>
      <c r="E35">
        <v>1184000</v>
      </c>
      <c r="F35">
        <v>30000</v>
      </c>
      <c r="G35">
        <f>F35+E35+C35</f>
        <v>1214000</v>
      </c>
      <c r="H35">
        <f>G35/B35</f>
        <v>4045.313913693928</v>
      </c>
      <c r="I35" s="14"/>
      <c r="J35" s="14"/>
    </row>
    <row r="36" spans="1:10" x14ac:dyDescent="0.25">
      <c r="D36" s="35" t="e">
        <f>C36/B36</f>
        <v>#DIV/0!</v>
      </c>
      <c r="E36">
        <v>780000</v>
      </c>
      <c r="F36">
        <v>30000</v>
      </c>
      <c r="G36">
        <f>F36+E36+C36</f>
        <v>810000</v>
      </c>
      <c r="H36" t="e">
        <f>G36/B36</f>
        <v>#DIV/0!</v>
      </c>
      <c r="I36" s="14"/>
    </row>
    <row r="37" spans="1:10" x14ac:dyDescent="0.25">
      <c r="D37" s="35" t="e">
        <f>C37/B37</f>
        <v>#DIV/0!</v>
      </c>
      <c r="E37">
        <v>885000</v>
      </c>
      <c r="F37">
        <v>30000</v>
      </c>
      <c r="G37">
        <f>F37+E37+C37</f>
        <v>915000</v>
      </c>
      <c r="H37" t="e">
        <f>G37/B37</f>
        <v>#DIV/0!</v>
      </c>
      <c r="I37">
        <f>B37/1.2</f>
        <v>0</v>
      </c>
      <c r="J37" t="e">
        <f>C37/I37</f>
        <v>#DIV/0!</v>
      </c>
    </row>
    <row r="38" spans="1:10" ht="15.75" x14ac:dyDescent="0.25">
      <c r="A38" s="16"/>
      <c r="D38" s="35" t="e">
        <f>C38/B38</f>
        <v>#DIV/0!</v>
      </c>
      <c r="E38">
        <v>921000</v>
      </c>
      <c r="F38">
        <v>30000</v>
      </c>
      <c r="G38">
        <f>F38+E38+C38</f>
        <v>951000</v>
      </c>
      <c r="H38" t="e">
        <f>G38/B38</f>
        <v>#DIV/0!</v>
      </c>
    </row>
    <row r="39" spans="1:10" ht="15.75" x14ac:dyDescent="0.25">
      <c r="A39" s="16"/>
    </row>
    <row r="40" spans="1:10" ht="15.75" x14ac:dyDescent="0.25">
      <c r="A40" s="16"/>
    </row>
    <row r="41" spans="1:10" ht="15.75" x14ac:dyDescent="0.25">
      <c r="A41" s="16"/>
    </row>
    <row r="42" spans="1:10" ht="15.75" x14ac:dyDescent="0.25">
      <c r="A42" s="16"/>
    </row>
    <row r="43" spans="1:10" ht="15.75" x14ac:dyDescent="0.25">
      <c r="A43" s="16"/>
    </row>
    <row r="44" spans="1:10" ht="15.75" x14ac:dyDescent="0.25">
      <c r="A44" s="16"/>
    </row>
    <row r="64" spans="4:6" x14ac:dyDescent="0.25">
      <c r="D64" s="14"/>
      <c r="E64" s="14"/>
      <c r="F64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E6AA7-0C18-42FD-97F4-64EF254CA9F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2C324-D8A0-415E-B93E-E77BB89BB3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B90C-9BA8-48FE-B8E2-28A02CFA9EC3}">
  <dimension ref="A1"/>
  <sheetViews>
    <sheetView workbookViewId="0">
      <selection activeCell="T33" sqref="T3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6A271-5188-4521-BEF4-26012E6D5FC4}">
  <dimension ref="A1"/>
  <sheetViews>
    <sheetView workbookViewId="0">
      <selection activeCell="W25" sqref="W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7AD08-E105-4278-888C-3AE7B9851BC3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2FF4-0133-4C72-981F-C56A0EFC44B2}">
  <dimension ref="A1"/>
  <sheetViews>
    <sheetView workbookViewId="0">
      <selection activeCell="K2" sqref="K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Same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2023-10-05T06:29:15Z</dcterms:modified>
</cp:coreProperties>
</file>