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BO Sanpada_Ravindra Devram Chaher\"/>
    </mc:Choice>
  </mc:AlternateContent>
  <xr:revisionPtr revIDLastSave="0" documentId="13_ncr:1_{374887C6-EEBB-4991-B178-7B0531FF8D3D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1" i="24" l="1"/>
  <c r="N12" i="24"/>
  <c r="N13" i="24"/>
  <c r="N16" i="24"/>
  <c r="N20" i="24" s="1"/>
  <c r="N17" i="24"/>
  <c r="N18" i="24"/>
  <c r="N19" i="24"/>
  <c r="N22" i="24"/>
  <c r="N23" i="24"/>
  <c r="N24" i="24"/>
  <c r="N25" i="24"/>
  <c r="N26" i="24"/>
  <c r="H29" i="4" l="1"/>
  <c r="G28" i="4"/>
  <c r="C5" i="25"/>
  <c r="C4" i="25"/>
  <c r="C3" i="25"/>
  <c r="P2" i="4"/>
  <c r="P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N14" i="24" l="1"/>
  <c r="D5" i="4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<sst xmlns="http://schemas.openxmlformats.org/spreadsheetml/2006/main" count="128" uniqueCount="86">
  <si>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</si>
  <si>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</si>
  <si>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</si>
  <si>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</si>
  <si>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</si>
  <si>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</si>
  <si>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</si>
  <si>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</si>
  <si>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</si>
  <si>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</si>
  <si>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</si>
  <si>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</si>
  <si>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</si>
  <si>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</si>
  <si>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</si>
  <si>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</si>
  <si>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</si>
  <si>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</si>
  <si>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</si>
  <si>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</si>
  <si>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</si>
  <si>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</si>
  <si>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</si>
  <si>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</si>
  <si>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</si>
  <si>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</si>
  <si>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</si>
  <si>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</si>
  <si>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</si>
  <si>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</si>
  <si>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</si>
  <si>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</si>
  <si>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</si>
  <si>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</si>
  <si>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</si>
  <si>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</si>
  <si>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</si>
  <si>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</si>
  <si>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</si>
  <si>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</si>
  <si>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</si>
  <si>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</si>
  <si>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</si>
  <si>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</si>
  <si>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</si>
  <si>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</si>
  <si>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</si>
  <si>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</si>
  <si>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</si>
  <si>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</si>
  <si>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</si>
  <si>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</si>
  <si>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</si>
  <si>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</si>
  <si>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</si>
  <si>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</si>
  <si>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</si>
  <si>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</si>
  <si>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</si>
  <si>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</si>
  <si>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</si>
  <si>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</si>
  <si>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</si>
  <si>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</si>
  <si>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</si>
  <si>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</si>
  <si>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</si>
  <si>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</si>
  <si>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</si>
  <si>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</si>
  <si>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</si>
  <si>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</si>
  <si>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</si>
  <si>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</si>
  <si>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</si>
  <si>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</si>
  <si>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</si>
  <si>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</si>
  <si>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</si>
  <si>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</si>
  <si>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</si>
  <si>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</si>
  <si>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</si>
  <si>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RERA CA</t>
  </si>
  <si>
    <t>BALC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</si>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</sst>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276225</xdr:colOff>
      <xdr:row>4</xdr:row>
      <xdr:rowOff>57150</xdr:rowOff>
    </xdr:from>
    <xdr:to>
      <xdr:col>37</xdr:col>
      <xdr:colOff>259216</xdr:colOff>
      <xdr:row>40</xdr:row>
      <xdr:rowOff>39055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0AE5A-81C1-FD86-D685-248A3D609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6225" y="1390650"/>
          <a:ext cx="14622916" cy="6839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48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61062-9AB6-E728-542F-96BBB76F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E262F-FD3F-997F-A669-8F754BED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3C3AA-A839-DC77-2159-3A63DE816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18" sqref="H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6">
        <f>374860*0.85</f>
        <v>318631</v>
      </c>
      <c r="D3" s="46"/>
      <c r="E3" s="46"/>
      <c r="F3" s="46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6" t="s">
        <v>82</v>
      </c>
      <c r="C4" s="56">
        <f>C3*10%</f>
        <v>31863.100000000002</v>
      </c>
      <c r="D4" s="46"/>
      <c r="E4" s="46"/>
      <c r="F4" s="46"/>
      <c r="H4" s="60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6">
        <v>29400</v>
      </c>
      <c r="D6" s="46"/>
      <c r="E6" s="46"/>
      <c r="F6" s="46"/>
      <c r="H6" s="65" t="s">
        <v>46</v>
      </c>
      <c r="I6" s="60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6">
        <f>C5-C6</f>
        <v>321094.09999999998</v>
      </c>
      <c r="D7" s="46"/>
      <c r="E7" s="46"/>
      <c r="F7" s="46"/>
      <c r="H7" s="64" t="s">
        <v>50</v>
      </c>
      <c r="I7" s="60">
        <v>0.8</v>
      </c>
      <c r="J7" s="46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6"/>
      <c r="E8" s="46"/>
      <c r="F8" s="46"/>
      <c r="H8" s="64" t="s">
        <v>51</v>
      </c>
      <c r="I8" s="60">
        <v>0.7</v>
      </c>
      <c r="J8" s="46"/>
      <c r="K8" s="67" t="s">
        <v>52</v>
      </c>
      <c r="L8" s="60">
        <v>0.1</v>
      </c>
    </row>
    <row r="9" spans="2:12" x14ac:dyDescent="0.25">
      <c r="B9" s="46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6"/>
      <c r="K9" s="46" t="s">
        <v>54</v>
      </c>
      <c r="L9" s="60">
        <v>0.15</v>
      </c>
    </row>
    <row r="10" spans="2:12" x14ac:dyDescent="0.25">
      <c r="C10" s="68"/>
      <c r="H10" s="46" t="s">
        <v>55</v>
      </c>
      <c r="I10" s="60">
        <v>0.5</v>
      </c>
      <c r="J10" s="46"/>
      <c r="K10" s="46" t="s">
        <v>56</v>
      </c>
      <c r="L10" s="60">
        <v>0.2</v>
      </c>
    </row>
    <row r="11" spans="2:12" x14ac:dyDescent="0.25">
      <c r="B11" s="52" t="s">
        <v>68</v>
      </c>
      <c r="C11" s="70">
        <f>Calculation!D7</f>
        <v>2023</v>
      </c>
      <c r="H11" s="46" t="s">
        <v>57</v>
      </c>
      <c r="I11" s="60">
        <v>0.4</v>
      </c>
      <c r="J11" s="46"/>
      <c r="K11" s="46"/>
      <c r="L11" s="46"/>
    </row>
    <row r="12" spans="2:12" x14ac:dyDescent="0.25">
      <c r="B12" s="52" t="s">
        <v>69</v>
      </c>
      <c r="C12" s="70">
        <f>Calculation!D8</f>
        <v>2023</v>
      </c>
      <c r="D12" s="69">
        <v>100</v>
      </c>
      <c r="H12" s="46" t="s">
        <v>58</v>
      </c>
      <c r="I12" s="60">
        <v>0.3</v>
      </c>
      <c r="J12" s="46"/>
      <c r="K12" s="46"/>
      <c r="L12" s="46"/>
    </row>
    <row r="13" spans="2:12" x14ac:dyDescent="0.25">
      <c r="B13" s="52" t="s">
        <v>70</v>
      </c>
      <c r="C13" s="70">
        <f>C11-C12</f>
        <v>0</v>
      </c>
      <c r="D13" s="69">
        <f>D12-C13</f>
        <v>100</v>
      </c>
    </row>
    <row r="15" spans="2:12" x14ac:dyDescent="0.25">
      <c r="B15" s="46" t="s">
        <v>59</v>
      </c>
      <c r="C15" s="56">
        <v>93700</v>
      </c>
      <c r="D15" s="46"/>
      <c r="E15" s="46"/>
      <c r="F15" s="46"/>
    </row>
    <row r="16" spans="2:12" x14ac:dyDescent="0.25">
      <c r="B16" s="46" t="s">
        <v>60</v>
      </c>
      <c r="C16" s="56">
        <f>C15*5%</f>
        <v>4685</v>
      </c>
      <c r="D16" s="46"/>
      <c r="E16" s="46"/>
      <c r="F16" s="46"/>
    </row>
    <row r="17" spans="2:6" x14ac:dyDescent="0.25">
      <c r="B17" s="46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6" t="s">
        <v>65</v>
      </c>
      <c r="C18" s="56">
        <v>26620</v>
      </c>
      <c r="D18" s="46"/>
      <c r="E18" s="46"/>
      <c r="F18" s="46"/>
    </row>
    <row r="19" spans="2:6" x14ac:dyDescent="0.25">
      <c r="B19" s="46" t="s">
        <v>66</v>
      </c>
      <c r="C19" s="56">
        <f>C17-C18</f>
        <v>71765</v>
      </c>
      <c r="D19" s="46"/>
      <c r="E19" s="46"/>
      <c r="F19" s="46"/>
    </row>
    <row r="20" spans="2:6" ht="45" x14ac:dyDescent="0.25">
      <c r="B20" s="66" t="s">
        <v>67</v>
      </c>
      <c r="C20" s="56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abSelected="1" workbookViewId="0">
      <selection activeCell="L5" sqref="L5: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26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46">
        <f t="shared" si="6"/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>
        <f t="shared" si="6"/>
        <v>0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46">
        <f>SUM(N5:N13)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6">
        <f t="shared" si="6"/>
        <v>0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 t="shared" si="6"/>
        <v>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>
        <f t="shared" si="6"/>
        <v>0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6">
        <f t="shared" si="6"/>
        <v>0</v>
      </c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6">
        <f>SUM(N16:N19)</f>
        <v>0</v>
      </c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46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6">
        <f t="shared" si="6"/>
        <v>0</v>
      </c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6">
        <f t="shared" si="6"/>
        <v>0</v>
      </c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5"/>
      <c r="N24" s="46">
        <f t="shared" si="6"/>
        <v>0</v>
      </c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5"/>
      <c r="N25" s="46">
        <f t="shared" si="6"/>
        <v>0</v>
      </c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5"/>
      <c r="N26" s="46">
        <f t="shared" si="6"/>
        <v>0</v>
      </c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6"/>
      <c r="Q29" s="56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7"/>
      <c r="Q30" s="57"/>
      <c r="R30" s="46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23" sqref="E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10300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10300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13000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RERA CA</v>
      </c>
      <c r="B18" s="7"/>
      <c r="C18" s="31">
        <v>756</v>
      </c>
      <c r="D18" s="26"/>
      <c r="F18" s="19"/>
    </row>
    <row r="19" spans="1:6" x14ac:dyDescent="0.25">
      <c r="A19" s="16" t="s">
        <v>73</v>
      </c>
      <c r="B19" s="6"/>
      <c r="C19" s="32">
        <f>C18*C16</f>
        <v>9828000</v>
      </c>
      <c r="D19" s="33"/>
      <c r="E19" s="69"/>
      <c r="F19" s="34"/>
    </row>
    <row r="20" spans="1:6" x14ac:dyDescent="0.25">
      <c r="A20" s="16" t="s">
        <v>24</v>
      </c>
      <c r="C20" s="35">
        <f>C19*90%</f>
        <v>8845200</v>
      </c>
      <c r="D20" s="32"/>
      <c r="F20" s="19"/>
    </row>
    <row r="21" spans="1:6" x14ac:dyDescent="0.25">
      <c r="A21" s="16" t="s">
        <v>25</v>
      </c>
      <c r="C21" s="35">
        <f>C19*80%</f>
        <v>7862400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2041200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20475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A7" workbookViewId="0">
      <selection activeCell="S2" sqref="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664</v>
      </c>
      <c r="C2" s="4">
        <f t="shared" ref="C2:C16" si="1">B2*1.2</f>
        <v>796.8</v>
      </c>
      <c r="D2" s="4">
        <f t="shared" ref="D2:D16" si="2">C2*1.2</f>
        <v>956.15999999999985</v>
      </c>
      <c r="E2" s="5">
        <f t="shared" ref="E2:E16" si="3">R2</f>
        <v>12000000</v>
      </c>
      <c r="F2" s="4">
        <f t="shared" ref="F2:F15" si="4">ROUND((E2/B2),0)</f>
        <v>18072</v>
      </c>
      <c r="G2" s="4">
        <f t="shared" ref="G2:G15" si="5">ROUND((E2/C2),0)</f>
        <v>15060</v>
      </c>
      <c r="H2" s="4">
        <f t="shared" ref="H2:H15" si="6">ROUND((E2/D2),0)</f>
        <v>12550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664</v>
      </c>
      <c r="R2" s="2">
        <v>12000000</v>
      </c>
      <c r="S2" s="2"/>
    </row>
    <row r="3" spans="1:19" x14ac:dyDescent="0.25">
      <c r="A3" s="4">
        <v>2</v>
      </c>
      <c r="B3" s="4">
        <f t="shared" si="0"/>
        <v>750</v>
      </c>
      <c r="C3" s="4">
        <f t="shared" si="1"/>
        <v>900</v>
      </c>
      <c r="D3" s="4">
        <f t="shared" si="2"/>
        <v>1080</v>
      </c>
      <c r="E3" s="5">
        <f t="shared" si="3"/>
        <v>15000000</v>
      </c>
      <c r="F3" s="4">
        <f t="shared" si="4"/>
        <v>20000</v>
      </c>
      <c r="G3" s="4">
        <f t="shared" si="5"/>
        <v>16667</v>
      </c>
      <c r="H3" s="4">
        <f t="shared" si="6"/>
        <v>13889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750</v>
      </c>
      <c r="R3" s="2">
        <v>15000000</v>
      </c>
      <c r="S3" s="2"/>
    </row>
    <row r="4" spans="1:19" x14ac:dyDescent="0.25">
      <c r="A4" s="4">
        <v>3</v>
      </c>
      <c r="B4" s="4">
        <f t="shared" si="0"/>
        <v>664</v>
      </c>
      <c r="C4" s="4">
        <f t="shared" si="1"/>
        <v>796.8</v>
      </c>
      <c r="D4" s="4">
        <f t="shared" si="2"/>
        <v>956.15999999999985</v>
      </c>
      <c r="E4" s="5">
        <f t="shared" si="3"/>
        <v>12000000</v>
      </c>
      <c r="F4" s="4">
        <f t="shared" si="4"/>
        <v>18072</v>
      </c>
      <c r="G4" s="4">
        <f t="shared" si="5"/>
        <v>15060</v>
      </c>
      <c r="H4" s="4">
        <f t="shared" si="6"/>
        <v>12550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664</v>
      </c>
      <c r="R4" s="2">
        <v>12000000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ref="Q2:Q10" si="10">P5/1.2</f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v>664</v>
      </c>
    </row>
    <row r="27" spans="1:19" s="10" customFormat="1" x14ac:dyDescent="0.25">
      <c r="F27" s="56" t="s">
        <v>84</v>
      </c>
      <c r="G27" s="56">
        <v>92</v>
      </c>
    </row>
    <row r="28" spans="1:19" s="10" customFormat="1" x14ac:dyDescent="0.25">
      <c r="C28" s="71" t="s">
        <v>74</v>
      </c>
      <c r="D28" s="71"/>
      <c r="F28" s="56" t="s">
        <v>85</v>
      </c>
      <c r="G28" s="56">
        <f>SUM(G26:G27)</f>
        <v>756</v>
      </c>
    </row>
    <row r="29" spans="1:19" s="10" customFormat="1" x14ac:dyDescent="0.25">
      <c r="C29" s="71" t="s">
        <v>1</v>
      </c>
      <c r="D29" s="71">
        <v>8729000</v>
      </c>
      <c r="F29" s="56" t="s">
        <v>71</v>
      </c>
      <c r="G29" s="56">
        <v>832</v>
      </c>
      <c r="H29" s="10">
        <f>G29/G28</f>
        <v>1.1005291005291005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2023-10-04T12:06:38Z</dcterms:modified>
</cp:coreProperties>
</file>