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\MIDC Andheri (East)\Propack Industries\"/>
    </mc:Choice>
  </mc:AlternateContent>
  <xr:revisionPtr revIDLastSave="0" documentId="13_ncr:1_{AC798D94-27C0-4B65-86DA-5A3D0A3C5717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4" l="1"/>
  <c r="H29" i="4"/>
  <c r="P4" i="4"/>
  <c r="C5" i="25"/>
  <c r="C4" i="25"/>
  <c r="C3" i="25"/>
  <c r="P2" i="4"/>
  <c r="Q2" i="4" s="1"/>
  <c r="B2" i="4" s="1"/>
  <c r="C2" i="4" s="1"/>
  <c r="Q3" i="4"/>
  <c r="B3" i="4" s="1"/>
  <c r="C3" i="4" s="1"/>
  <c r="D3" i="4" s="1"/>
  <c r="Q4" i="4"/>
  <c r="B4" i="4" s="1"/>
  <c r="C4" i="4" s="1"/>
  <c r="D4" i="4" s="1"/>
  <c r="Q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<sst xmlns="http://schemas.openxmlformats.org/spreadsheetml/2006/main" count="131" uniqueCount="88">
  <si>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</si>
  <si>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</si>
  <si>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</si>
  <si>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</si>
  <si>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</si>
  <si>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</si>
  <si>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</si>
  <si>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</si>
  <si>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</si>
  <si>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</si>
  <si>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</si>
  <si>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</si>
  <si>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</si>
  <si>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</si>
  <si>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</si>
  <si>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</si>
  <si>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</si>
  <si>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</si>
  <si>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</si>
  <si>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</si>
  <si>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</si>
  <si>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</si>
  <si>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</si>
  <si>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</si>
  <si>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</si>
  <si>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</si>
  <si>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</si>
  <si>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</si>
  <si>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</si>
  <si>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</si>
  <si>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</si>
  <si>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</si>
  <si>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</si>
  <si>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</si>
  <si>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</si>
  <si>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</si>
  <si>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</si>
  <si>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</si>
  <si>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</si>
  <si>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</si>
  <si>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</si>
  <si>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</si>
  <si>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</si>
  <si>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</si>
  <si>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</si>
  <si>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</si>
  <si>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</si>
  <si>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</si>
  <si>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</si>
  <si>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</si>
  <si>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</si>
  <si>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</si>
  <si>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</si>
  <si>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</si>
  <si>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</si>
  <si>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</si>
  <si>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</si>
  <si>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</si>
  <si>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</si>
  <si>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</si>
  <si>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</si>
  <si>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</si>
  <si>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</si>
  <si>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</si>
  <si>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</si>
  <si>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</si>
  <si>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</si>
  <si>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</si>
  <si>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</si>
  <si>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</si>
  <si>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</si>
  <si>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</si>
  <si>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</si>
  <si>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</si>
  <si>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</si>
  <si>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</si>
  <si>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</si>
  <si>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</si>
  <si>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</si>
  <si>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</si>
  <si>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</si>
  <si>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</si>
  <si>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</si>
  <si>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</si>
  <si>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prev val - 21.02.22</t>
  </si>
  <si>
    <t>YOC - 1996</t>
  </si>
  <si>
    <t>BUA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</si>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</sst>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297018</xdr:colOff>
      <xdr:row>47</xdr:row>
      <xdr:rowOff>163160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666520-1798-9A90-A612-3CE9D67D0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89018" cy="8849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583063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282F51-34D3-162B-A303-02E580208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03863" cy="8926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258913</xdr:colOff>
      <xdr:row>43</xdr:row>
      <xdr:rowOff>134512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D410B9-7440-E3D5-C5F9-99DAE21C8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50913" cy="8326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363532</xdr:colOff>
      <xdr:row>42</xdr:row>
      <xdr:rowOff>163018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1BE2B7-3ECF-FB35-BB56-E54390142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36332" cy="783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I14" sqref="I1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77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83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78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79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80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81</v>
      </c>
      <c r="C8" s="57">
        <f>C7*D13%</f>
        <v>234398.69299999997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82</v>
      </c>
      <c r="C9" s="62">
        <f>C6+C8</f>
        <v>263798.69299999997</v>
      </c>
      <c r="D9" s="63" t="s">
        <v>62</v>
      </c>
      <c r="E9" s="64">
        <f>C9/10.764</f>
        <v>24507.496562616128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2023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1996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27</v>
      </c>
      <c r="D13" s="70">
        <f>D12-C13</f>
        <v>73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9"/>
      <c r="L1" s="79"/>
      <c r="M1" s="79"/>
      <c r="N1" s="79"/>
      <c r="O1" s="79"/>
      <c r="P1" s="79"/>
      <c r="Q1" s="79"/>
      <c r="R1" s="79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abSelected="1" workbookViewId="0">
      <selection activeCell="E34" sqref="E3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3100</v>
      </c>
      <c r="D3" s="24" t="s">
        <v>76</v>
      </c>
      <c r="E3" s="6" t="s">
        <v>72</v>
      </c>
      <c r="F3" s="19"/>
    </row>
    <row r="4" spans="1:6" ht="30" x14ac:dyDescent="0.25">
      <c r="A4" s="23" t="s">
        <v>14</v>
      </c>
      <c r="B4" s="20"/>
      <c r="C4" s="21">
        <v>1200</v>
      </c>
      <c r="D4" s="24"/>
      <c r="F4" s="19"/>
    </row>
    <row r="5" spans="1:6" x14ac:dyDescent="0.25">
      <c r="A5" s="16" t="s">
        <v>15</v>
      </c>
      <c r="B5" s="20"/>
      <c r="C5" s="21">
        <f>C3-C4</f>
        <v>1900</v>
      </c>
      <c r="D5" s="24"/>
      <c r="F5" s="19"/>
    </row>
    <row r="6" spans="1:6" x14ac:dyDescent="0.25">
      <c r="A6" s="16" t="s">
        <v>16</v>
      </c>
      <c r="B6" s="20"/>
      <c r="C6" s="21">
        <f>C4</f>
        <v>1200</v>
      </c>
      <c r="D6" s="24"/>
      <c r="F6" s="19"/>
    </row>
    <row r="7" spans="1:6" x14ac:dyDescent="0.25">
      <c r="A7" s="16" t="s">
        <v>17</v>
      </c>
      <c r="B7" s="25"/>
      <c r="C7" s="26">
        <f>D7-D8</f>
        <v>27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33</v>
      </c>
      <c r="D8" s="26">
        <v>1996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40.5</v>
      </c>
      <c r="D10" s="26"/>
      <c r="F10" s="19"/>
    </row>
    <row r="11" spans="1:6" x14ac:dyDescent="0.25">
      <c r="A11" s="16"/>
      <c r="B11" s="27"/>
      <c r="C11" s="28">
        <f>C10%</f>
        <v>0.40500000000000003</v>
      </c>
      <c r="D11" s="28"/>
      <c r="F11" s="19"/>
    </row>
    <row r="12" spans="1:6" x14ac:dyDescent="0.25">
      <c r="A12" s="16" t="s">
        <v>21</v>
      </c>
      <c r="B12" s="20"/>
      <c r="C12" s="21">
        <f>C6*C11</f>
        <v>486.00000000000006</v>
      </c>
      <c r="D12" s="24"/>
      <c r="F12" s="19"/>
    </row>
    <row r="13" spans="1:6" x14ac:dyDescent="0.25">
      <c r="A13" s="16" t="s">
        <v>22</v>
      </c>
      <c r="B13" s="20"/>
      <c r="C13" s="21">
        <f>C6-C12</f>
        <v>714</v>
      </c>
      <c r="D13" s="24"/>
      <c r="F13" s="19"/>
    </row>
    <row r="14" spans="1:6" x14ac:dyDescent="0.25">
      <c r="A14" s="16" t="s">
        <v>15</v>
      </c>
      <c r="B14" s="20"/>
      <c r="C14" s="21">
        <f>C5</f>
        <v>1900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2614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ABUA</v>
      </c>
      <c r="B18" s="7"/>
      <c r="C18" s="31">
        <v>1076</v>
      </c>
      <c r="D18" s="26"/>
      <c r="F18" s="19"/>
    </row>
    <row r="19" spans="1:6" x14ac:dyDescent="0.25">
      <c r="A19" s="16" t="s">
        <v>74</v>
      </c>
      <c r="B19" s="6"/>
      <c r="C19" s="32">
        <f>C18*C16</f>
        <v>2812664</v>
      </c>
      <c r="D19" s="33"/>
      <c r="E19" s="70"/>
      <c r="F19" s="34"/>
    </row>
    <row r="20" spans="1:6" x14ac:dyDescent="0.25">
      <c r="A20" s="16" t="s">
        <v>24</v>
      </c>
      <c r="C20" s="35">
        <f>C19*90%</f>
        <v>2531397.6</v>
      </c>
      <c r="D20" s="32"/>
      <c r="F20" s="19"/>
    </row>
    <row r="21" spans="1:6" x14ac:dyDescent="0.25">
      <c r="A21" s="16" t="s">
        <v>25</v>
      </c>
      <c r="C21" s="35">
        <f>C19*80%</f>
        <v>2250131.2000000002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1291200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5859.7166666666672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P7" sqref="P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2326.3888888888891</v>
      </c>
      <c r="C2" s="4">
        <f t="shared" ref="C2:C16" si="1">B2*1.2</f>
        <v>2791.666666666667</v>
      </c>
      <c r="D2" s="4">
        <f t="shared" ref="D2:D16" si="2">C2*1.2</f>
        <v>3350.0000000000005</v>
      </c>
      <c r="E2" s="5">
        <f t="shared" ref="E2:E16" si="3">R2</f>
        <v>5050000</v>
      </c>
      <c r="F2" s="4">
        <f t="shared" ref="F2:F15" si="4">ROUND((E2/B2),0)</f>
        <v>2171</v>
      </c>
      <c r="G2" s="4">
        <f t="shared" ref="G2:G15" si="5">ROUND((E2/C2),0)</f>
        <v>1809</v>
      </c>
      <c r="H2" s="4">
        <f t="shared" ref="H2:H15" si="6">ROUND((E2/D2),0)</f>
        <v>1507</v>
      </c>
      <c r="I2" s="4">
        <f t="shared" ref="I2:I15" si="7">T2</f>
        <v>0</v>
      </c>
      <c r="J2" s="4">
        <f t="shared" ref="J2:J15" si="8">U2</f>
        <v>0</v>
      </c>
      <c r="O2">
        <v>3350</v>
      </c>
      <c r="P2">
        <f t="shared" ref="P2:P10" si="9">O2/1.2</f>
        <v>2791.666666666667</v>
      </c>
      <c r="Q2">
        <f t="shared" ref="Q2:Q10" si="10">P2/1.2</f>
        <v>2326.3888888888891</v>
      </c>
      <c r="R2" s="2">
        <v>5050000</v>
      </c>
      <c r="S2" s="2"/>
    </row>
    <row r="3" spans="1:19" x14ac:dyDescent="0.25">
      <c r="A3" s="4">
        <v>2</v>
      </c>
      <c r="B3" s="4">
        <f t="shared" si="0"/>
        <v>370.83333333333337</v>
      </c>
      <c r="C3" s="4">
        <f t="shared" si="1"/>
        <v>445.00000000000006</v>
      </c>
      <c r="D3" s="4">
        <f t="shared" si="2"/>
        <v>534</v>
      </c>
      <c r="E3" s="5">
        <f t="shared" si="3"/>
        <v>2042550</v>
      </c>
      <c r="F3" s="4">
        <f t="shared" si="4"/>
        <v>5508</v>
      </c>
      <c r="G3" s="77">
        <f t="shared" si="5"/>
        <v>4590</v>
      </c>
      <c r="H3" s="77">
        <f t="shared" si="6"/>
        <v>3825</v>
      </c>
      <c r="I3" s="77">
        <f t="shared" si="7"/>
        <v>0</v>
      </c>
      <c r="J3" s="77">
        <f t="shared" si="8"/>
        <v>0</v>
      </c>
      <c r="K3" s="7"/>
      <c r="L3" s="7"/>
      <c r="M3" s="7"/>
      <c r="N3" s="7"/>
      <c r="O3" s="7">
        <v>0</v>
      </c>
      <c r="P3" s="7">
        <v>445</v>
      </c>
      <c r="Q3" s="7">
        <f t="shared" si="10"/>
        <v>370.83333333333337</v>
      </c>
      <c r="R3" s="78">
        <v>2042550</v>
      </c>
      <c r="S3" s="2"/>
    </row>
    <row r="4" spans="1:19" x14ac:dyDescent="0.25">
      <c r="A4" s="4">
        <v>3</v>
      </c>
      <c r="B4" s="4">
        <f t="shared" si="0"/>
        <v>14351.999999999998</v>
      </c>
      <c r="C4" s="4">
        <f t="shared" si="1"/>
        <v>17222.399999999998</v>
      </c>
      <c r="D4" s="4">
        <f t="shared" si="2"/>
        <v>20666.879999999997</v>
      </c>
      <c r="E4" s="5">
        <f t="shared" si="3"/>
        <v>42000000</v>
      </c>
      <c r="F4" s="4">
        <f t="shared" si="4"/>
        <v>2926</v>
      </c>
      <c r="G4" s="77">
        <f t="shared" si="5"/>
        <v>2439</v>
      </c>
      <c r="H4" s="77">
        <f t="shared" si="6"/>
        <v>2032</v>
      </c>
      <c r="I4" s="77">
        <f t="shared" si="7"/>
        <v>0</v>
      </c>
      <c r="J4" s="77">
        <f t="shared" si="8"/>
        <v>0</v>
      </c>
      <c r="K4" s="7"/>
      <c r="L4" s="7"/>
      <c r="M4" s="7"/>
      <c r="N4" s="7"/>
      <c r="O4" s="7">
        <v>0</v>
      </c>
      <c r="P4" s="7">
        <f>1600*10.764</f>
        <v>17222.399999999998</v>
      </c>
      <c r="Q4" s="7">
        <f t="shared" si="10"/>
        <v>14351.999999999998</v>
      </c>
      <c r="R4" s="78">
        <v>42000000</v>
      </c>
      <c r="S4" s="2"/>
    </row>
    <row r="5" spans="1:19" x14ac:dyDescent="0.25">
      <c r="A5" s="4">
        <v>4</v>
      </c>
      <c r="B5" s="4">
        <f t="shared" si="0"/>
        <v>3083.3333333333335</v>
      </c>
      <c r="C5" s="4">
        <f t="shared" si="1"/>
        <v>3700</v>
      </c>
      <c r="D5" s="4">
        <f t="shared" si="2"/>
        <v>4440</v>
      </c>
      <c r="E5" s="5">
        <f t="shared" si="3"/>
        <v>9990000</v>
      </c>
      <c r="F5" s="4">
        <f t="shared" si="4"/>
        <v>3240</v>
      </c>
      <c r="G5" s="77">
        <f t="shared" si="5"/>
        <v>2700</v>
      </c>
      <c r="H5" s="77">
        <f t="shared" si="6"/>
        <v>2250</v>
      </c>
      <c r="I5" s="77">
        <f t="shared" si="7"/>
        <v>0</v>
      </c>
      <c r="J5" s="77">
        <f t="shared" si="8"/>
        <v>0</v>
      </c>
      <c r="K5" s="7"/>
      <c r="L5" s="7"/>
      <c r="M5" s="7"/>
      <c r="N5" s="7"/>
      <c r="O5" s="7">
        <v>0</v>
      </c>
      <c r="P5" s="7">
        <v>3700</v>
      </c>
      <c r="Q5" s="7">
        <f t="shared" si="10"/>
        <v>3083.3333333333335</v>
      </c>
      <c r="R5" s="78">
        <v>9990000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85</v>
      </c>
    </row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74"/>
    </row>
    <row r="27" spans="1:19" s="10" customFormat="1" x14ac:dyDescent="0.25">
      <c r="F27" s="74"/>
    </row>
    <row r="28" spans="1:19" s="10" customFormat="1" x14ac:dyDescent="0.25">
      <c r="C28" s="72" t="s">
        <v>75</v>
      </c>
      <c r="D28" s="72"/>
      <c r="F28" s="57" t="s">
        <v>71</v>
      </c>
      <c r="G28" s="57">
        <v>979</v>
      </c>
    </row>
    <row r="29" spans="1:19" s="10" customFormat="1" x14ac:dyDescent="0.25">
      <c r="C29" s="72" t="s">
        <v>1</v>
      </c>
      <c r="D29" s="72"/>
      <c r="F29" s="57" t="s">
        <v>72</v>
      </c>
      <c r="G29" s="57">
        <v>1076</v>
      </c>
      <c r="H29" s="10">
        <f>G29/G28</f>
        <v>1.0990806945863125</v>
      </c>
    </row>
    <row r="30" spans="1:19" s="10" customFormat="1" x14ac:dyDescent="0.25">
      <c r="F30" s="57" t="s">
        <v>73</v>
      </c>
      <c r="G30" s="57">
        <v>2600</v>
      </c>
    </row>
    <row r="31" spans="1:19" s="10" customFormat="1" x14ac:dyDescent="0.25">
      <c r="C31" s="75" t="s">
        <v>84</v>
      </c>
      <c r="D31" s="75"/>
      <c r="F31" s="75" t="s">
        <v>74</v>
      </c>
      <c r="G31" s="75">
        <f>G29*G30</f>
        <v>2797600</v>
      </c>
      <c r="H31" s="10" t="e">
        <f>G31/D29</f>
        <v>#DIV/0!</v>
      </c>
    </row>
    <row r="32" spans="1:19" s="10" customFormat="1" x14ac:dyDescent="0.25">
      <c r="C32" s="75" t="s">
        <v>86</v>
      </c>
      <c r="D32" s="75">
        <v>1076</v>
      </c>
      <c r="F32" s="75" t="s">
        <v>24</v>
      </c>
      <c r="G32" s="75">
        <f>G31*90%</f>
        <v>2517840</v>
      </c>
    </row>
    <row r="33" spans="3:7" s="10" customFormat="1" x14ac:dyDescent="0.25">
      <c r="C33" s="75" t="s">
        <v>87</v>
      </c>
      <c r="D33" s="75">
        <v>2550</v>
      </c>
      <c r="F33" s="75" t="s">
        <v>25</v>
      </c>
      <c r="G33" s="75">
        <f>G31*80%</f>
        <v>2238080</v>
      </c>
    </row>
    <row r="34" spans="3:7" s="10" customFormat="1" x14ac:dyDescent="0.25">
      <c r="C34" s="75" t="s">
        <v>74</v>
      </c>
      <c r="D34" s="75">
        <f>D32*D33</f>
        <v>2743800</v>
      </c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2023-11-26T10:34:49Z</dcterms:modified>
</cp:coreProperties>
</file>