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F8" i="1"/>
  <c r="F7" i="1"/>
  <c r="F12" i="1" l="1"/>
  <c r="C29" i="1" l="1"/>
  <c r="B20" i="1" l="1"/>
  <c r="F6" i="1"/>
  <c r="E6" i="1"/>
  <c r="E7" i="1" s="1"/>
  <c r="B38" i="1"/>
  <c r="B37" i="1"/>
  <c r="B36" i="1"/>
  <c r="B35" i="1"/>
  <c r="H1" i="1" l="1"/>
  <c r="G39" i="1"/>
  <c r="H39" i="1" s="1"/>
  <c r="D39" i="1"/>
  <c r="G38" i="1"/>
  <c r="H38" i="1" s="1"/>
  <c r="D38" i="1"/>
  <c r="G37" i="1" l="1"/>
  <c r="J4" i="1" l="1"/>
  <c r="H29" i="1" l="1"/>
  <c r="K36" i="1" l="1"/>
  <c r="J5" i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<sst xmlns="http://schemas.openxmlformats.org/spreadsheetml/2006/main" count="33" uniqueCount="32">
  <si>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</si>
  <si>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</si>
  <si>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</si>
  <si>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</si>
  <si>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</si>
  <si>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</si>
  <si>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</si>
  <si>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</si>
  <si>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</si>
  <si>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</si>
  <si>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</si>
  <si>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</si>
  <si>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</si>
  <si>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</si>
  <si>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</si>
  <si>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</si>
  <si>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</si>
  <si>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</si>
  <si>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</si>
  <si>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</si>
  <si>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</si>
  <si>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</si>
  <si>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</si>
  <si>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</si>
  <si>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</si>
  <si>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</si>
  <si>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</si>
  <si>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RV</t>
  </si>
  <si>
    <t>DV</t>
  </si>
  <si>
    <t>MOFA Area</t>
  </si>
  <si>
    <t xml:space="preserve">Value 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</si>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</sst>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164" fontId="12" fillId="0" borderId="1" xfId="1" applyFont="1" applyFill="1" applyBorder="1" applyAlignment="1">
      <alignment wrapText="1"/>
    </xf>
    <xf numFmtId="164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  <xf numFmtId="43" fontId="0" fillId="0" borderId="6" xfId="0" applyNumberFormat="1" applyBorder="1"/>
    <xf numFmtId="0" fontId="12" fillId="2" borderId="1" xfId="0" applyFont="1" applyFill="1" applyBorder="1"/>
    <xf numFmtId="0" fontId="14" fillId="0" borderId="0" xfId="0" applyFont="1"/>
    <xf numFmtId="164" fontId="14" fillId="0" borderId="0" xfId="0" applyNumberFormat="1" applyFont="1"/>
    <xf numFmtId="0" fontId="0" fillId="0" borderId="0" xfId="0" applyBorder="1"/>
    <xf numFmtId="164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E2F82-DEB4-49A0-8A05-8F73B0C0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354091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D7313-E873-4F5E-B2AB-C61AC4BE1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36491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154038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74144E-2D1B-4FD4-94AA-DCBFE845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36438" cy="8468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857238-1130-422B-8B6F-C6D1D994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>
        <f>2023-10</f>
        <v>2013</v>
      </c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9500</v>
      </c>
      <c r="C3" s="44"/>
      <c r="D3" s="34"/>
      <c r="E3" s="15"/>
      <c r="F3" s="5">
        <v>2019</v>
      </c>
      <c r="G3" s="7">
        <v>2023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2700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6800</v>
      </c>
      <c r="C5" s="54"/>
      <c r="E5" s="60" t="s">
        <v>29</v>
      </c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2700</v>
      </c>
      <c r="C6" s="55"/>
      <c r="E6" s="61">
        <f>43.25*10.764</f>
        <v>465.54299999999995</v>
      </c>
      <c r="F6">
        <f>40.17*10.764</f>
        <v>432.38988000000001</v>
      </c>
      <c r="G6" s="34"/>
      <c r="H6" s="23"/>
      <c r="I6" s="50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E7" s="15">
        <f>E6*1.1</f>
        <v>512.09730000000002</v>
      </c>
      <c r="F7" s="15">
        <f>11.2*10.764</f>
        <v>120.55679999999998</v>
      </c>
      <c r="G7" s="34"/>
      <c r="H7" s="23"/>
      <c r="I7" s="50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>
        <f>SUM(F6:F7)</f>
        <v>552.94668000000001</v>
      </c>
      <c r="G8" s="46">
        <f>F8*1.1</f>
        <v>608.24134800000002</v>
      </c>
      <c r="H8" s="52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 t="s">
        <v>31</v>
      </c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>
        <f>162+26+67+126+14+12+36+12+28</f>
        <v>483</v>
      </c>
      <c r="G12" s="14">
        <v>22</v>
      </c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2700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6800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9500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553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6" t="s">
        <v>30</v>
      </c>
      <c r="B17" s="57">
        <f>B16*B15</f>
        <v>5253500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6" t="s">
        <v>27</v>
      </c>
      <c r="B18" s="57">
        <f>B17*0.9</f>
        <v>4728150</v>
      </c>
      <c r="C18" s="39"/>
      <c r="E18" s="15"/>
      <c r="F18" s="27"/>
      <c r="G18" s="27"/>
      <c r="H18" s="14"/>
      <c r="I18" s="13"/>
      <c r="L18" s="62"/>
      <c r="N18" s="14"/>
      <c r="O18" s="63"/>
    </row>
    <row r="19" spans="1:15" ht="16.5" x14ac:dyDescent="0.3">
      <c r="A19" s="56" t="s">
        <v>28</v>
      </c>
      <c r="B19" s="57">
        <f>B17*0.8</f>
        <v>4202800</v>
      </c>
      <c r="C19" s="39"/>
      <c r="E19" s="15"/>
      <c r="F19" s="27"/>
      <c r="G19" s="27"/>
      <c r="H19" s="14"/>
      <c r="I19" s="13"/>
      <c r="L19" s="62"/>
      <c r="N19" s="14"/>
      <c r="O19" s="63"/>
    </row>
    <row r="20" spans="1:15" ht="16.5" x14ac:dyDescent="0.3">
      <c r="A20" s="56" t="s">
        <v>12</v>
      </c>
      <c r="B20" s="57">
        <f>512*B4</f>
        <v>1382400</v>
      </c>
      <c r="C20" s="39"/>
      <c r="D20" s="34"/>
      <c r="E20" s="15"/>
      <c r="F20" s="15"/>
      <c r="G20" s="15"/>
      <c r="I20" s="58"/>
    </row>
    <row r="21" spans="1:15" ht="16.5" x14ac:dyDescent="0.3">
      <c r="A21" s="59" t="s">
        <v>16</v>
      </c>
      <c r="B21" s="57">
        <f>B17*0.03/12</f>
        <v>13133.75</v>
      </c>
      <c r="C21" s="39"/>
      <c r="D21" s="47"/>
      <c r="E21" s="15"/>
      <c r="I21" s="15"/>
    </row>
    <row r="22" spans="1:15" x14ac:dyDescent="0.25">
      <c r="B22" s="25"/>
      <c r="C22" s="25"/>
    </row>
    <row r="23" spans="1:15" x14ac:dyDescent="0.25">
      <c r="B23" s="25"/>
      <c r="C23" s="25"/>
    </row>
    <row r="24" spans="1:15" x14ac:dyDescent="0.25">
      <c r="F24" s="15"/>
    </row>
    <row r="25" spans="1:15" x14ac:dyDescent="0.25">
      <c r="D25" t="s">
        <v>14</v>
      </c>
    </row>
    <row r="26" spans="1:15" x14ac:dyDescent="0.25">
      <c r="B26" s="22" t="s">
        <v>20</v>
      </c>
      <c r="C26" s="22" t="s">
        <v>15</v>
      </c>
      <c r="D26" s="21" t="s">
        <v>21</v>
      </c>
      <c r="E26" s="21"/>
      <c r="F26" s="21" t="s">
        <v>11</v>
      </c>
      <c r="G26" s="21" t="s">
        <v>17</v>
      </c>
      <c r="H26" s="21" t="s">
        <v>18</v>
      </c>
      <c r="I26" s="21" t="s">
        <v>19</v>
      </c>
      <c r="J26" s="21"/>
    </row>
    <row r="27" spans="1:15" ht="17.25" x14ac:dyDescent="0.3">
      <c r="B27" s="22"/>
      <c r="C27" s="22">
        <v>544</v>
      </c>
      <c r="D27" s="21"/>
      <c r="E27" s="21"/>
      <c r="F27" s="21">
        <v>4800000</v>
      </c>
      <c r="G27" s="23">
        <f t="shared" ref="G27:G33" si="0">F27/C27</f>
        <v>8823.5294117647063</v>
      </c>
      <c r="H27" s="23" t="e">
        <f>F27/D27</f>
        <v>#DIV/0!</v>
      </c>
      <c r="I27" s="23" t="e">
        <f t="shared" ref="I27:I33" si="1">F27/B27</f>
        <v>#DIV/0!</v>
      </c>
      <c r="J27" s="21">
        <f>D27/C27</f>
        <v>0</v>
      </c>
      <c r="K27" s="31"/>
    </row>
    <row r="28" spans="1:15" ht="17.25" x14ac:dyDescent="0.3">
      <c r="B28" s="22"/>
      <c r="C28" s="22">
        <v>465</v>
      </c>
      <c r="D28" s="21"/>
      <c r="E28" s="21"/>
      <c r="F28" s="21">
        <v>4300000</v>
      </c>
      <c r="G28" s="23">
        <f t="shared" si="0"/>
        <v>9247.3118279569899</v>
      </c>
      <c r="H28" s="23" t="e">
        <f>F28/D28</f>
        <v>#DIV/0!</v>
      </c>
      <c r="I28" s="23" t="e">
        <f t="shared" si="1"/>
        <v>#DIV/0!</v>
      </c>
      <c r="J28" s="21">
        <f>D28/C28</f>
        <v>0</v>
      </c>
      <c r="K28" s="31"/>
    </row>
    <row r="29" spans="1:15" x14ac:dyDescent="0.25">
      <c r="B29" s="22">
        <v>683</v>
      </c>
      <c r="C29" s="22">
        <f>B29/1.46</f>
        <v>467.8082191780822</v>
      </c>
      <c r="D29" s="21"/>
      <c r="E29" s="21"/>
      <c r="F29" s="23">
        <v>4500000</v>
      </c>
      <c r="G29" s="23">
        <f t="shared" si="0"/>
        <v>9619.3265007320642</v>
      </c>
      <c r="H29" s="23" t="e">
        <f>F29/D29</f>
        <v>#DIV/0!</v>
      </c>
      <c r="I29" s="23">
        <f t="shared" si="1"/>
        <v>6588.5797950219621</v>
      </c>
      <c r="J29" s="21"/>
    </row>
    <row r="30" spans="1:15" x14ac:dyDescent="0.25">
      <c r="B30" s="22"/>
      <c r="C30" s="22"/>
      <c r="D30" s="21"/>
      <c r="E30" s="21"/>
      <c r="F30" s="23"/>
      <c r="G30" s="23" t="e">
        <f t="shared" si="0"/>
        <v>#DIV/0!</v>
      </c>
      <c r="H30" s="23" t="e">
        <f t="shared" ref="H30:H33" si="2">F30/D30</f>
        <v>#DIV/0!</v>
      </c>
      <c r="I30" s="23" t="e">
        <f t="shared" si="1"/>
        <v>#DIV/0!</v>
      </c>
      <c r="J30" s="21"/>
    </row>
    <row r="31" spans="1:15" x14ac:dyDescent="0.25">
      <c r="C31" s="22"/>
      <c r="D31" s="40"/>
      <c r="F31" s="41"/>
      <c r="G31" s="41" t="e">
        <f t="shared" si="0"/>
        <v>#DIV/0!</v>
      </c>
      <c r="H31" s="23" t="e">
        <f t="shared" si="2"/>
        <v>#DIV/0!</v>
      </c>
      <c r="I31" s="41" t="e">
        <f t="shared" si="1"/>
        <v>#DIV/0!</v>
      </c>
    </row>
    <row r="32" spans="1:15" x14ac:dyDescent="0.25">
      <c r="F32" s="41"/>
      <c r="G32" s="41" t="e">
        <f t="shared" si="0"/>
        <v>#DIV/0!</v>
      </c>
      <c r="H32" s="41" t="e">
        <f t="shared" si="2"/>
        <v>#DIV/0!</v>
      </c>
      <c r="I32" s="41" t="e">
        <f t="shared" si="1"/>
        <v>#DIV/0!</v>
      </c>
      <c r="J32" t="e">
        <f>B32/C32</f>
        <v>#DIV/0!</v>
      </c>
    </row>
    <row r="33" spans="1:12" x14ac:dyDescent="0.25">
      <c r="F33" s="40"/>
      <c r="G33" s="41" t="e">
        <f t="shared" si="0"/>
        <v>#DIV/0!</v>
      </c>
      <c r="H33" s="41" t="e">
        <f t="shared" si="2"/>
        <v>#DIV/0!</v>
      </c>
      <c r="I33" s="41" t="e">
        <f t="shared" si="1"/>
        <v>#DIV/0!</v>
      </c>
    </row>
    <row r="34" spans="1:12" x14ac:dyDescent="0.25">
      <c r="B34" s="19" t="s">
        <v>22</v>
      </c>
    </row>
    <row r="35" spans="1:12" x14ac:dyDescent="0.25">
      <c r="B35" s="19">
        <f>61.87*10.764</f>
        <v>665.96867999999995</v>
      </c>
      <c r="C35" s="19">
        <v>6655022</v>
      </c>
      <c r="D35">
        <f>C35/B35</f>
        <v>9992.9954663934059</v>
      </c>
      <c r="E35">
        <v>378200</v>
      </c>
      <c r="F35">
        <v>30000</v>
      </c>
      <c r="G35">
        <f>F35+E35+C35</f>
        <v>7063222</v>
      </c>
      <c r="H35">
        <f>G35/B35</f>
        <v>10605.937204133985</v>
      </c>
      <c r="I35" s="15" t="e">
        <f>G35/#REF!</f>
        <v>#REF!</v>
      </c>
      <c r="J35" t="e">
        <f>G35/A35</f>
        <v>#DIV/0!</v>
      </c>
    </row>
    <row r="36" spans="1:12" x14ac:dyDescent="0.25">
      <c r="B36" s="19">
        <f>53.14*10.764</f>
        <v>571.99896000000001</v>
      </c>
      <c r="C36" s="19">
        <v>5911416</v>
      </c>
      <c r="D36">
        <f>C36/B36</f>
        <v>10334.66214693817</v>
      </c>
      <c r="E36">
        <v>207000</v>
      </c>
      <c r="F36">
        <v>30000</v>
      </c>
      <c r="G36">
        <f>F36+E36+C36</f>
        <v>6148416</v>
      </c>
      <c r="H36">
        <f>G36/B36</f>
        <v>10748.998564612775</v>
      </c>
      <c r="I36" s="15" t="e">
        <f>G36/#REF!</f>
        <v>#REF!</v>
      </c>
      <c r="J36" t="e">
        <f>G36/A36</f>
        <v>#DIV/0!</v>
      </c>
      <c r="K36">
        <f>B36+A36</f>
        <v>571.99896000000001</v>
      </c>
      <c r="L36">
        <f>G36/K36</f>
        <v>10748.998564612775</v>
      </c>
    </row>
    <row r="37" spans="1:12" x14ac:dyDescent="0.25">
      <c r="B37" s="19">
        <f>53.14*10.764</f>
        <v>571.99896000000001</v>
      </c>
      <c r="C37" s="19">
        <v>6005534</v>
      </c>
      <c r="D37">
        <f>C37/B37</f>
        <v>10499.204404147868</v>
      </c>
      <c r="E37">
        <v>210500</v>
      </c>
      <c r="F37">
        <v>30000</v>
      </c>
      <c r="G37">
        <f>F37+E37+C37</f>
        <v>6246034</v>
      </c>
      <c r="H37">
        <f>G37/B37</f>
        <v>10919.659714066613</v>
      </c>
    </row>
    <row r="38" spans="1:12" ht="15.75" x14ac:dyDescent="0.25">
      <c r="A38" s="17"/>
      <c r="B38" s="19">
        <f>70.42*10.764</f>
        <v>758.00087999999994</v>
      </c>
      <c r="C38" s="19">
        <v>8043511</v>
      </c>
      <c r="D38">
        <f>C38/B38</f>
        <v>10611.479765036685</v>
      </c>
      <c r="E38">
        <v>720000</v>
      </c>
      <c r="F38">
        <v>30000</v>
      </c>
      <c r="G38">
        <f>F38+E38+C38</f>
        <v>8793511</v>
      </c>
      <c r="H38">
        <f>G38/B38</f>
        <v>11600.924526631157</v>
      </c>
    </row>
    <row r="39" spans="1:12" ht="15.75" x14ac:dyDescent="0.25">
      <c r="A39" s="17"/>
      <c r="D39" t="e">
        <f>C39/B39</f>
        <v>#DIV/0!</v>
      </c>
      <c r="E39">
        <v>420000</v>
      </c>
      <c r="F39">
        <v>30000</v>
      </c>
      <c r="G39">
        <f>F39+E39+C39</f>
        <v>450000</v>
      </c>
      <c r="H39" t="e">
        <f>G39/B39</f>
        <v>#DIV/0!</v>
      </c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43" spans="1:12" ht="15.75" x14ac:dyDescent="0.25">
      <c r="A43" s="17"/>
    </row>
    <row r="44" spans="1:12" ht="15.75" x14ac:dyDescent="0.25">
      <c r="A44" s="17"/>
    </row>
    <row r="64" spans="4:6" x14ac:dyDescent="0.25">
      <c r="D64" s="15"/>
      <c r="E64" s="15"/>
      <c r="F64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2023-10-06T04:44:00Z</dcterms:modified>
</cp:coreProperties>
</file>