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H6" i="1" l="1"/>
  <c r="B18" i="1"/>
  <c r="G6" i="1"/>
  <c r="I33" i="1" l="1"/>
  <c r="I35" i="1"/>
  <c r="J35" i="1" s="1"/>
  <c r="B10" i="1"/>
  <c r="G36" i="1"/>
  <c r="H36" i="1" s="1"/>
  <c r="D36" i="1"/>
  <c r="G35" i="1"/>
  <c r="J4" i="1" l="1"/>
  <c r="H27" i="1" l="1"/>
  <c r="J5" i="1" l="1"/>
  <c r="H26" i="1"/>
  <c r="H25" i="1"/>
  <c r="B8" i="1" l="1"/>
  <c r="G25" i="1" l="1"/>
  <c r="G26" i="1" l="1"/>
  <c r="G27" i="1"/>
  <c r="G28" i="1"/>
  <c r="H28" i="1"/>
  <c r="G29" i="1"/>
  <c r="H29" i="1"/>
  <c r="G30" i="1"/>
  <c r="H30" i="1"/>
  <c r="G31" i="1"/>
  <c r="H31" i="1"/>
  <c r="G33" i="1"/>
  <c r="G34" i="1"/>
  <c r="H35" i="1"/>
  <c r="H34" i="1" l="1"/>
  <c r="H33" i="1"/>
  <c r="D34" i="1" l="1"/>
  <c r="I30" i="1" l="1"/>
  <c r="I29" i="1"/>
  <c r="I31" i="1"/>
  <c r="D35" i="1" l="1"/>
  <c r="I25" i="1"/>
  <c r="D33" i="1" l="1"/>
  <c r="I26" i="1"/>
  <c r="I27" i="1"/>
  <c r="I28" i="1"/>
  <c r="H3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<sst xmlns="http://schemas.openxmlformats.org/spreadsheetml/2006/main" count="29" uniqueCount="27">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</sst>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64" fontId="11" fillId="0" borderId="1" xfId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0" fontId="13" fillId="2" borderId="1" xfId="0" applyFont="1" applyFill="1" applyBorder="1"/>
    <xf numFmtId="164" fontId="13" fillId="2" borderId="1" xfId="0" applyNumberFormat="1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0" fontId="14" fillId="2" borderId="1" xfId="0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3" fillId="0" borderId="0" xfId="1" applyFont="1" applyFill="1" applyBorder="1"/>
    <xf numFmtId="164" fontId="11" fillId="0" borderId="0" xfId="0" applyNumberFormat="1" applyFont="1"/>
    <xf numFmtId="164" fontId="12" fillId="0" borderId="0" xfId="1" applyFont="1" applyFill="1" applyBorder="1" applyAlignment="1">
      <alignment wrapText="1"/>
    </xf>
    <xf numFmtId="164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164" fontId="0" fillId="0" borderId="0" xfId="1" applyFont="1" applyBorder="1"/>
    <xf numFmtId="164" fontId="11" fillId="0" borderId="0" xfId="1" applyFont="1" applyBorder="1"/>
    <xf numFmtId="164" fontId="13" fillId="0" borderId="0" xfId="0" applyNumberFormat="1" applyFont="1"/>
    <xf numFmtId="165" fontId="7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592504</xdr:colOff>
      <xdr:row>42</xdr:row>
      <xdr:rowOff>115433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A55321-3287-44C7-962F-E30127DC5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3704" cy="8116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173261</xdr:colOff>
      <xdr:row>47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B54B7-4F6A-4CDC-842A-F3CCBEA3D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74861" cy="909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402063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C7298D-A522-483F-9CFF-32216CD2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22863" cy="8830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430557</xdr:colOff>
      <xdr:row>43</xdr:row>
      <xdr:rowOff>58301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A2884-5459-45C1-B546-FA3BA7C8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249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7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/>
      <c r="B2" s="51"/>
      <c r="C2" s="53"/>
      <c r="D2" s="54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38">
        <v>21000</v>
      </c>
      <c r="C3" s="55"/>
      <c r="D3" s="56"/>
      <c r="E3" s="14"/>
      <c r="F3">
        <v>2022</v>
      </c>
      <c r="G3" s="6">
        <v>2023</v>
      </c>
      <c r="H3" s="7">
        <f>G3-F3</f>
        <v>1</v>
      </c>
      <c r="I3" s="5"/>
      <c r="J3">
        <v>30250</v>
      </c>
      <c r="L3" s="4"/>
      <c r="M3" s="6"/>
      <c r="N3" s="7"/>
      <c r="O3" s="5"/>
    </row>
    <row r="4" spans="1:15" ht="33" x14ac:dyDescent="0.3">
      <c r="A4" s="32" t="s">
        <v>1</v>
      </c>
      <c r="B4" s="38">
        <v>3000</v>
      </c>
      <c r="C4" s="55"/>
      <c r="D4" s="56"/>
      <c r="E4" s="14"/>
      <c r="F4" s="52"/>
      <c r="G4" s="6"/>
      <c r="H4" s="7"/>
      <c r="I4" s="5"/>
      <c r="J4">
        <f>J3/100*105</f>
        <v>31762.5</v>
      </c>
      <c r="L4" s="8"/>
      <c r="M4" s="6"/>
      <c r="N4" s="7"/>
      <c r="O4" s="5"/>
    </row>
    <row r="5" spans="1:15" ht="16.5" x14ac:dyDescent="0.3">
      <c r="A5" s="30" t="s">
        <v>2</v>
      </c>
      <c r="B5" s="38">
        <f>B3-B4</f>
        <v>18000</v>
      </c>
      <c r="C5" s="57"/>
      <c r="F5" t="s">
        <v>23</v>
      </c>
      <c r="G5" s="31" t="s">
        <v>25</v>
      </c>
      <c r="I5" s="5"/>
      <c r="J5">
        <f>J4/10.764</f>
        <v>2950.8082497212936</v>
      </c>
      <c r="L5" s="4"/>
      <c r="M5" s="6"/>
      <c r="N5" s="7"/>
      <c r="O5" s="5"/>
    </row>
    <row r="6" spans="1:15" ht="16.5" x14ac:dyDescent="0.3">
      <c r="A6" s="30" t="s">
        <v>3</v>
      </c>
      <c r="B6" s="38">
        <f>B4</f>
        <v>3000</v>
      </c>
      <c r="C6" s="58"/>
      <c r="E6" s="14"/>
      <c r="F6" s="14">
        <v>300</v>
      </c>
      <c r="G6" s="14">
        <f>33.46*10.764</f>
        <v>360.16343999999998</v>
      </c>
      <c r="H6" s="31">
        <f>G6/F6</f>
        <v>1.2005447999999999</v>
      </c>
      <c r="I6" s="43"/>
      <c r="J6" s="19"/>
      <c r="L6" s="4"/>
      <c r="M6" s="6"/>
      <c r="N6" s="7"/>
      <c r="O6" s="5"/>
    </row>
    <row r="7" spans="1:15" ht="16.5" x14ac:dyDescent="0.3">
      <c r="A7" s="30" t="s">
        <v>4</v>
      </c>
      <c r="B7" s="33">
        <v>0</v>
      </c>
      <c r="C7" s="59"/>
      <c r="D7" s="14"/>
      <c r="E7" s="14"/>
      <c r="F7" s="14"/>
      <c r="G7" s="14"/>
      <c r="H7" s="22"/>
      <c r="I7" s="43"/>
      <c r="J7" s="19"/>
      <c r="L7" s="4"/>
      <c r="M7" s="9"/>
      <c r="N7" s="10"/>
      <c r="O7" s="5"/>
    </row>
    <row r="8" spans="1:15" ht="16.5" x14ac:dyDescent="0.3">
      <c r="A8" s="30" t="s">
        <v>5</v>
      </c>
      <c r="B8" s="33">
        <f>B9-B7</f>
        <v>60</v>
      </c>
      <c r="C8" s="59"/>
      <c r="D8" s="14"/>
      <c r="F8" s="14"/>
      <c r="G8" s="40"/>
      <c r="H8" s="45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3">
        <v>60</v>
      </c>
      <c r="C9" s="59"/>
      <c r="F9" s="26"/>
      <c r="G9" s="34"/>
      <c r="H9" s="44"/>
      <c r="I9" s="19"/>
      <c r="J9" s="19"/>
      <c r="K9" s="17"/>
      <c r="L9" s="17"/>
      <c r="M9" s="15"/>
      <c r="N9" s="10"/>
      <c r="O9" s="5"/>
    </row>
    <row r="10" spans="1:15" ht="33" x14ac:dyDescent="0.3">
      <c r="A10" s="32" t="s">
        <v>7</v>
      </c>
      <c r="B10" s="33">
        <f>90*B7/B9</f>
        <v>0</v>
      </c>
      <c r="C10" s="59"/>
      <c r="F10" s="14"/>
      <c r="G10" s="34"/>
      <c r="H10" s="44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39">
        <f>B10%</f>
        <v>0</v>
      </c>
      <c r="C11" s="60"/>
      <c r="D11" s="61"/>
      <c r="E11" s="62"/>
      <c r="F11" s="14" t="s">
        <v>24</v>
      </c>
      <c r="G11" s="34"/>
      <c r="H11" s="46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38">
        <f>B6*B11</f>
        <v>0</v>
      </c>
      <c r="C12" s="55"/>
      <c r="E12" s="63"/>
      <c r="F12" s="14">
        <f>108+63+12+12+88</f>
        <v>283</v>
      </c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38">
        <f>B6-B12</f>
        <v>3000</v>
      </c>
      <c r="C13" s="55"/>
      <c r="D13" s="64"/>
      <c r="E13" s="63"/>
      <c r="F13" s="14">
        <f>F12+6</f>
        <v>289</v>
      </c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38">
        <f>B5</f>
        <v>18000</v>
      </c>
      <c r="C14" s="55"/>
      <c r="D14" s="56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38">
        <f>B14+B13</f>
        <v>21000</v>
      </c>
      <c r="C15" s="55"/>
      <c r="D15" s="5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47" t="s">
        <v>26</v>
      </c>
      <c r="B16" s="49">
        <v>300</v>
      </c>
      <c r="C16" s="59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47" t="s">
        <v>11</v>
      </c>
      <c r="B17" s="48">
        <f>B16*B15</f>
        <v>6300000</v>
      </c>
      <c r="C17" s="65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47" t="s">
        <v>12</v>
      </c>
      <c r="B18" s="48">
        <f>360*B4</f>
        <v>1080000</v>
      </c>
      <c r="C18" s="65"/>
      <c r="D18" s="56"/>
      <c r="E18" s="14"/>
      <c r="F18" s="14"/>
      <c r="G18" s="14"/>
      <c r="I18" s="5"/>
    </row>
    <row r="19" spans="1:15" ht="16.5" x14ac:dyDescent="0.3">
      <c r="A19" s="41" t="s">
        <v>16</v>
      </c>
      <c r="B19" s="42">
        <f>B17*0.03/12</f>
        <v>15750</v>
      </c>
      <c r="C19" s="65"/>
      <c r="D19" s="66"/>
      <c r="E19" s="14"/>
      <c r="I19" s="14"/>
    </row>
    <row r="20" spans="1:15" x14ac:dyDescent="0.25">
      <c r="B20" s="24"/>
      <c r="C20" s="24"/>
    </row>
    <row r="21" spans="1:15" x14ac:dyDescent="0.25">
      <c r="B21" s="24"/>
      <c r="C21" s="24"/>
    </row>
    <row r="22" spans="1:15" x14ac:dyDescent="0.25">
      <c r="F22" s="1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300</v>
      </c>
      <c r="D25" s="20"/>
      <c r="E25" s="20"/>
      <c r="F25" s="20">
        <v>6500000</v>
      </c>
      <c r="G25" s="22">
        <f t="shared" ref="G25:G31" si="0">F25/C25</f>
        <v>21666.666666666668</v>
      </c>
      <c r="H25" s="22" t="e">
        <f>F25/D25</f>
        <v>#DIV/0!</v>
      </c>
      <c r="I25" s="22" t="e">
        <f t="shared" ref="I25:I31" si="1">F25/B25</f>
        <v>#DIV/0!</v>
      </c>
      <c r="J25" s="20"/>
      <c r="K25" s="29"/>
    </row>
    <row r="26" spans="1:15" ht="17.25" x14ac:dyDescent="0.3">
      <c r="B26" s="21"/>
      <c r="C26" s="21">
        <v>370</v>
      </c>
      <c r="D26" s="20"/>
      <c r="E26" s="20"/>
      <c r="F26" s="20">
        <v>7800000</v>
      </c>
      <c r="G26" s="22">
        <f t="shared" si="0"/>
        <v>21081.08108108108</v>
      </c>
      <c r="H26" s="22" t="e">
        <f>F26/D26</f>
        <v>#DIV/0!</v>
      </c>
      <c r="I26" s="22" t="e">
        <f t="shared" si="1"/>
        <v>#DIV/0!</v>
      </c>
      <c r="J26" s="20"/>
      <c r="K26" s="29"/>
    </row>
    <row r="27" spans="1:15" x14ac:dyDescent="0.25">
      <c r="B27" s="21"/>
      <c r="C27" s="21">
        <v>225</v>
      </c>
      <c r="D27" s="20"/>
      <c r="E27" s="20"/>
      <c r="F27" s="22">
        <v>4800000</v>
      </c>
      <c r="G27" s="22">
        <f t="shared" si="0"/>
        <v>21333.333333333332</v>
      </c>
      <c r="H27" s="22" t="e">
        <f>F27/D27</f>
        <v>#DIV/0!</v>
      </c>
      <c r="I27" s="22" t="e">
        <f t="shared" si="1"/>
        <v>#DIV/0!</v>
      </c>
      <c r="J27" s="20"/>
    </row>
    <row r="28" spans="1:15" x14ac:dyDescent="0.25">
      <c r="B28" s="21"/>
      <c r="C28" s="21"/>
      <c r="D28" s="20"/>
      <c r="E28" s="20"/>
      <c r="F28" s="22"/>
      <c r="G28" s="22" t="e">
        <f t="shared" si="0"/>
        <v>#DIV/0!</v>
      </c>
      <c r="H28" s="22" t="e">
        <f t="shared" ref="H28:H31" si="2">F28/D28</f>
        <v>#DIV/0!</v>
      </c>
      <c r="I28" s="22" t="e">
        <f t="shared" si="1"/>
        <v>#DIV/0!</v>
      </c>
      <c r="J28" s="20"/>
    </row>
    <row r="29" spans="1:15" x14ac:dyDescent="0.25">
      <c r="C29" s="21"/>
      <c r="D29" s="35"/>
      <c r="F29" s="36"/>
      <c r="G29" s="36" t="e">
        <f t="shared" si="0"/>
        <v>#DIV/0!</v>
      </c>
      <c r="H29" s="22" t="e">
        <f t="shared" si="2"/>
        <v>#DIV/0!</v>
      </c>
      <c r="I29" s="36" t="e">
        <f t="shared" si="1"/>
        <v>#DIV/0!</v>
      </c>
      <c r="J29" s="20"/>
    </row>
    <row r="30" spans="1:15" x14ac:dyDescent="0.25">
      <c r="D30" s="35"/>
      <c r="F30" s="36"/>
      <c r="G30" s="36" t="e">
        <f t="shared" si="0"/>
        <v>#DIV/0!</v>
      </c>
      <c r="H30" s="36" t="e">
        <f t="shared" si="2"/>
        <v>#DIV/0!</v>
      </c>
      <c r="I30" s="36" t="e">
        <f t="shared" si="1"/>
        <v>#DIV/0!</v>
      </c>
      <c r="J30" s="20"/>
    </row>
    <row r="31" spans="1:15" x14ac:dyDescent="0.25">
      <c r="F31" s="35"/>
      <c r="G31" s="36" t="e">
        <f t="shared" si="0"/>
        <v>#DIV/0!</v>
      </c>
      <c r="H31" s="36" t="e">
        <f t="shared" si="2"/>
        <v>#DIV/0!</v>
      </c>
      <c r="I31" s="36" t="e">
        <f t="shared" si="1"/>
        <v>#DIV/0!</v>
      </c>
      <c r="J31" s="20"/>
    </row>
    <row r="32" spans="1:15" x14ac:dyDescent="0.25">
      <c r="B32" s="18" t="s">
        <v>22</v>
      </c>
    </row>
    <row r="33" spans="1:10" x14ac:dyDescent="0.25">
      <c r="A33">
        <v>49800000</v>
      </c>
      <c r="B33" s="18">
        <v>862</v>
      </c>
      <c r="C33" s="18">
        <v>46200000</v>
      </c>
      <c r="D33" s="50">
        <f>C33/B33</f>
        <v>53596.287703016242</v>
      </c>
      <c r="E33">
        <v>2990500</v>
      </c>
      <c r="F33">
        <v>30000</v>
      </c>
      <c r="G33">
        <f>F33+E33+C33</f>
        <v>49220500</v>
      </c>
      <c r="H33">
        <f>G33/B33</f>
        <v>57100.348027842228</v>
      </c>
      <c r="I33" s="14">
        <f>A33/B33</f>
        <v>57772.621809744778</v>
      </c>
      <c r="J33" s="14"/>
    </row>
    <row r="34" spans="1:10" x14ac:dyDescent="0.25">
      <c r="D34" s="50" t="e">
        <f>C34/B34</f>
        <v>#DIV/0!</v>
      </c>
      <c r="E34">
        <v>780000</v>
      </c>
      <c r="F34">
        <v>30000</v>
      </c>
      <c r="G34">
        <f>F34+E34+C34</f>
        <v>810000</v>
      </c>
      <c r="H34" t="e">
        <f>G34/B34</f>
        <v>#DIV/0!</v>
      </c>
      <c r="I34" s="14"/>
    </row>
    <row r="35" spans="1:10" x14ac:dyDescent="0.25">
      <c r="D35" s="50" t="e">
        <f>C35/B35</f>
        <v>#DIV/0!</v>
      </c>
      <c r="E35">
        <v>885000</v>
      </c>
      <c r="F35">
        <v>30000</v>
      </c>
      <c r="G35">
        <f>F35+E35+C35</f>
        <v>915000</v>
      </c>
      <c r="H35" t="e">
        <f>G35/B35</f>
        <v>#DIV/0!</v>
      </c>
      <c r="I35">
        <f>B35/1.2</f>
        <v>0</v>
      </c>
      <c r="J35" t="e">
        <f>C35/I35</f>
        <v>#DIV/0!</v>
      </c>
    </row>
    <row r="36" spans="1:10" ht="15.75" x14ac:dyDescent="0.25">
      <c r="A36" s="16"/>
      <c r="D36" s="50" t="e">
        <f>C36/B36</f>
        <v>#DIV/0!</v>
      </c>
      <c r="E36">
        <v>921000</v>
      </c>
      <c r="F36">
        <v>30000</v>
      </c>
      <c r="G36">
        <f>F36+E36+C36</f>
        <v>951000</v>
      </c>
      <c r="H36" t="e">
        <f>G36/B36</f>
        <v>#DIV/0!</v>
      </c>
    </row>
    <row r="37" spans="1:10" ht="15.75" x14ac:dyDescent="0.25">
      <c r="A37" s="16"/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Same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2023-10-06T04:57:46Z</dcterms:modified>
</cp:coreProperties>
</file>