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067543E-E6C9-4CBF-B3E0-E4AA39B25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H15" i="1"/>
  <c r="H14" i="1"/>
  <c r="H12" i="1"/>
  <c r="F16" i="1"/>
  <c r="F14" i="1"/>
  <c r="F13" i="1"/>
  <c r="G13" i="1"/>
  <c r="I11" i="1"/>
  <c r="I8" i="1"/>
  <c r="I7" i="1"/>
  <c r="H6" i="1"/>
  <c r="B18" i="1"/>
  <c r="G6" i="1"/>
  <c r="F6" i="1"/>
  <c r="J29" i="1"/>
  <c r="J28" i="1"/>
  <c r="J27" i="1"/>
  <c r="H1" i="1"/>
  <c r="G37" i="1"/>
  <c r="H37" i="1" s="1"/>
  <c r="D37" i="1"/>
  <c r="G36" i="1"/>
  <c r="H36" i="1" s="1"/>
  <c r="D36" i="1"/>
  <c r="G35" i="1" l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s="1"/>
</calcChain>
</file>

<file path=xl/sharedStrings.xml><?xml version="1.0" encoding="utf-8"?>
<sst xmlns="http://schemas.openxmlformats.org/spreadsheetml/2006/main" count="31" uniqueCount="30">
  <si>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</si>
  <si>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</si>
  <si>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</si>
  <si>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</si>
  <si>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</si>
  <si>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</si>
  <si>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</si>
  <si>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</si>
  <si>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</si>
  <si>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</si>
  <si>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</si>
  <si>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</si>
  <si>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</si>
  <si>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</si>
  <si>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</si>
  <si>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</si>
  <si>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</si>
  <si>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</si>
  <si>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</si>
  <si>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</si>
  <si>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</si>
  <si>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</si>
  <si>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</si>
  <si>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</si>
  <si>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</si>
  <si>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</si>
  <si>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</si>
  <si>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Value / RV</t>
  </si>
  <si>
    <t>Terrace area</t>
  </si>
  <si>
    <t>Higher Weightage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</si>
</sst>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165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0" fontId="12" fillId="2" borderId="1" xfId="1" applyNumberFormat="1" applyFont="1" applyFill="1" applyBorder="1"/>
    <xf numFmtId="164" fontId="13" fillId="2" borderId="1" xfId="0" applyNumberFormat="1" applyFont="1" applyFill="1" applyBorder="1"/>
    <xf numFmtId="164" fontId="0" fillId="0" borderId="6" xfId="0" applyNumberFormat="1" applyBorder="1"/>
    <xf numFmtId="0" fontId="7" fillId="3" borderId="0" xfId="0" applyFont="1" applyFill="1"/>
    <xf numFmtId="0" fontId="0" fillId="3" borderId="0" xfId="0" applyFill="1"/>
    <xf numFmtId="43" fontId="6" fillId="0" borderId="0" xfId="0" applyNumberFormat="1" applyFont="1"/>
    <xf numFmtId="43" fontId="0" fillId="3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201414</xdr:colOff>
      <xdr:row>26</xdr:row>
      <xdr:rowOff>86428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47B36-20E3-444A-9BD7-67E890A81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55014" cy="5039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277965</xdr:colOff>
      <xdr:row>44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938CF-FC86-4205-9662-08B8D0788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9965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573537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8D756A-BE5A-4D84-9B27-75B8ECB05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94337" cy="8468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144597</xdr:colOff>
      <xdr:row>41</xdr:row>
      <xdr:rowOff>10616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798284-61C6-4E74-8DA3-880146B30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36597" cy="782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>
        <f>2023-10</f>
        <v>2013</v>
      </c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11200</v>
      </c>
      <c r="C3" s="44"/>
      <c r="D3" s="34"/>
      <c r="E3" s="15"/>
      <c r="F3" s="5">
        <v>2018</v>
      </c>
      <c r="G3" s="7">
        <v>2023</v>
      </c>
      <c r="H3" s="8">
        <f>G3-F3</f>
        <v>5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2700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8500</v>
      </c>
      <c r="C5" s="55"/>
      <c r="F5" t="s">
        <v>24</v>
      </c>
      <c r="G5" s="34" t="s">
        <v>26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2700</v>
      </c>
      <c r="C6" s="56"/>
      <c r="E6" s="15"/>
      <c r="F6" s="63">
        <f>33.27*10.764</f>
        <v>358.11828000000003</v>
      </c>
      <c r="G6" s="34">
        <f>F6*1.1</f>
        <v>393.93010800000008</v>
      </c>
      <c r="H6" s="23">
        <f>G6*1.3</f>
        <v>512.10914040000011</v>
      </c>
      <c r="I6" s="51">
        <v>358</v>
      </c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0</v>
      </c>
      <c r="C7" s="36"/>
      <c r="F7" s="63"/>
      <c r="G7" s="34"/>
      <c r="H7" s="23"/>
      <c r="I7" s="51">
        <f>I6*1.2</f>
        <v>429.59999999999997</v>
      </c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60</v>
      </c>
      <c r="C8" s="36"/>
      <c r="F8" s="63"/>
      <c r="G8" s="46"/>
      <c r="H8" s="53"/>
      <c r="I8" s="63">
        <f>I7*1.3</f>
        <v>558.48</v>
      </c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63"/>
      <c r="G9" s="38"/>
      <c r="H9" s="52"/>
      <c r="I9" s="20">
        <v>558</v>
      </c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F10" s="15"/>
      <c r="G10" s="38"/>
      <c r="H10" s="52"/>
      <c r="I10" s="20">
        <v>6000</v>
      </c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</v>
      </c>
      <c r="C11" s="45"/>
      <c r="D11" s="37"/>
      <c r="E11" s="30"/>
      <c r="F11" s="15" t="s">
        <v>25</v>
      </c>
      <c r="G11" s="38" t="s">
        <v>28</v>
      </c>
      <c r="H11" s="54"/>
      <c r="I11" s="20">
        <f>I10*I9</f>
        <v>3348000</v>
      </c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0</v>
      </c>
      <c r="C12" s="44"/>
      <c r="E12" s="1"/>
      <c r="F12" s="15">
        <v>325</v>
      </c>
      <c r="G12" s="14">
        <v>303</v>
      </c>
      <c r="H12" s="27">
        <f>325+121</f>
        <v>446</v>
      </c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2700</v>
      </c>
      <c r="C13" s="44"/>
      <c r="D13" s="38"/>
      <c r="E13" s="1"/>
      <c r="F13" s="15">
        <f>F12*1.2</f>
        <v>390</v>
      </c>
      <c r="G13" s="27">
        <f>G12*40%</f>
        <v>121.2</v>
      </c>
      <c r="H13" s="27">
        <v>9000</v>
      </c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8500</v>
      </c>
      <c r="C14" s="44"/>
      <c r="D14" s="34"/>
      <c r="E14" s="15"/>
      <c r="F14" s="27">
        <f>F13*1.3+121</f>
        <v>628</v>
      </c>
      <c r="H14" s="27">
        <f>H13*H12</f>
        <v>4014000</v>
      </c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11200</v>
      </c>
      <c r="C15" s="44"/>
      <c r="D15" s="34"/>
      <c r="E15" s="15"/>
      <c r="F15" s="18">
        <v>6000</v>
      </c>
      <c r="G15" s="28"/>
      <c r="H15" s="27">
        <f>H14/358</f>
        <v>11212.290502793296</v>
      </c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358</v>
      </c>
      <c r="C16" s="36"/>
      <c r="E16" s="15"/>
      <c r="F16" s="27">
        <f>F15*F14</f>
        <v>3768000</v>
      </c>
      <c r="G16" s="29"/>
      <c r="H16" s="14"/>
      <c r="I16" s="13"/>
      <c r="L16" s="5"/>
      <c r="N16" s="11"/>
      <c r="O16" s="6"/>
    </row>
    <row r="17" spans="1:15" ht="16.5" x14ac:dyDescent="0.3">
      <c r="A17" s="57" t="s">
        <v>27</v>
      </c>
      <c r="B17" s="58">
        <f>B16*B15</f>
        <v>4009600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7" t="s">
        <v>12</v>
      </c>
      <c r="B18" s="59">
        <f>394*B4</f>
        <v>1063800</v>
      </c>
      <c r="C18" s="39"/>
      <c r="D18" s="34"/>
      <c r="E18" s="64" t="s">
        <v>29</v>
      </c>
      <c r="F18" s="15"/>
      <c r="G18" s="15"/>
      <c r="I18" s="60"/>
    </row>
    <row r="19" spans="1:15" ht="16.5" x14ac:dyDescent="0.3">
      <c r="A19" s="48" t="s">
        <v>16</v>
      </c>
      <c r="B19" s="50">
        <f>B17*0.03/12</f>
        <v>10024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619</v>
      </c>
      <c r="D25" s="21"/>
      <c r="E25" s="21"/>
      <c r="F25" s="21">
        <v>6000000</v>
      </c>
      <c r="G25" s="23">
        <f t="shared" ref="G25:G31" si="0">F25/C25</f>
        <v>9693.0533117932155</v>
      </c>
      <c r="H25" s="23" t="e">
        <f>F25/D25</f>
        <v>#DIV/0!</v>
      </c>
      <c r="I25" s="23" t="e">
        <f t="shared" ref="I25:I31" si="1">F25/B25</f>
        <v>#DIV/0!</v>
      </c>
      <c r="J25" s="21">
        <f>D25/C25</f>
        <v>0</v>
      </c>
      <c r="K25" s="31"/>
    </row>
    <row r="26" spans="1:15" ht="17.25" x14ac:dyDescent="0.3">
      <c r="B26" s="22"/>
      <c r="C26" s="22">
        <v>432</v>
      </c>
      <c r="D26" s="21"/>
      <c r="E26" s="21"/>
      <c r="F26" s="21">
        <v>4705000</v>
      </c>
      <c r="G26" s="23">
        <f t="shared" si="0"/>
        <v>10891.203703703704</v>
      </c>
      <c r="H26" s="23" t="e">
        <f>F26/D26</f>
        <v>#DIV/0!</v>
      </c>
      <c r="I26" s="23" t="e">
        <f t="shared" si="1"/>
        <v>#DIV/0!</v>
      </c>
      <c r="J26" s="21">
        <f>D26/C26</f>
        <v>0</v>
      </c>
      <c r="K26" s="31"/>
    </row>
    <row r="27" spans="1:15" x14ac:dyDescent="0.25">
      <c r="B27" s="22"/>
      <c r="C27" s="22">
        <v>459</v>
      </c>
      <c r="D27" s="21"/>
      <c r="E27" s="21"/>
      <c r="F27" s="23">
        <v>4211000</v>
      </c>
      <c r="G27" s="23">
        <f t="shared" si="0"/>
        <v>9174.2919389978215</v>
      </c>
      <c r="H27" s="23" t="e">
        <f>F27/D27</f>
        <v>#DIV/0!</v>
      </c>
      <c r="I27" s="23" t="e">
        <f t="shared" si="1"/>
        <v>#DIV/0!</v>
      </c>
      <c r="J27" s="21">
        <f>D27/C27</f>
        <v>0</v>
      </c>
    </row>
    <row r="28" spans="1:15" x14ac:dyDescent="0.25">
      <c r="B28" s="22"/>
      <c r="C28" s="22">
        <v>324</v>
      </c>
      <c r="D28" s="21"/>
      <c r="E28" s="21"/>
      <c r="F28" s="23">
        <v>3529000</v>
      </c>
      <c r="G28" s="23">
        <f t="shared" si="0"/>
        <v>10891.975308641975</v>
      </c>
      <c r="H28" s="23" t="e">
        <f t="shared" ref="H28:H31" si="2">F28/D28</f>
        <v>#DIV/0!</v>
      </c>
      <c r="I28" s="23" t="e">
        <f t="shared" si="1"/>
        <v>#DIV/0!</v>
      </c>
      <c r="J28" s="21">
        <f>D28/C28</f>
        <v>0</v>
      </c>
    </row>
    <row r="29" spans="1:15" x14ac:dyDescent="0.25">
      <c r="C29" s="22">
        <v>303</v>
      </c>
      <c r="D29" s="40"/>
      <c r="F29" s="41">
        <v>3300000</v>
      </c>
      <c r="G29" s="41">
        <f t="shared" si="0"/>
        <v>10891.089108910892</v>
      </c>
      <c r="H29" s="23" t="e">
        <f t="shared" si="2"/>
        <v>#DIV/0!</v>
      </c>
      <c r="I29" s="41" t="e">
        <f t="shared" si="1"/>
        <v>#DIV/0!</v>
      </c>
      <c r="J29" s="21">
        <f>D29/C29</f>
        <v>0</v>
      </c>
    </row>
    <row r="30" spans="1:15" x14ac:dyDescent="0.25">
      <c r="F30" s="41"/>
      <c r="G30" s="41" t="e">
        <f t="shared" si="0"/>
        <v>#DIV/0!</v>
      </c>
      <c r="H30" s="41" t="e">
        <f t="shared" si="2"/>
        <v>#DIV/0!</v>
      </c>
      <c r="I30" s="41" t="e">
        <f t="shared" si="1"/>
        <v>#DIV/0!</v>
      </c>
      <c r="J30" t="e">
        <f>B30/C30</f>
        <v>#DIV/0!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</row>
    <row r="32" spans="1:15" x14ac:dyDescent="0.25">
      <c r="B32" s="19" t="s">
        <v>22</v>
      </c>
    </row>
    <row r="33" spans="1:12" x14ac:dyDescent="0.25">
      <c r="B33" s="19">
        <f>27.44*10.764</f>
        <v>295.36415999999997</v>
      </c>
      <c r="C33" s="19">
        <v>2700000</v>
      </c>
      <c r="D33">
        <f>C33/B33</f>
        <v>9141.2580321187252</v>
      </c>
      <c r="E33">
        <v>378200</v>
      </c>
      <c r="F33">
        <v>30000</v>
      </c>
      <c r="G33">
        <f>F33+E33+C33</f>
        <v>3108200</v>
      </c>
      <c r="H33">
        <f>G33/B33</f>
        <v>10523.280820530155</v>
      </c>
      <c r="I33" s="15" t="e">
        <f>G33/#REF!</f>
        <v>#REF!</v>
      </c>
      <c r="J33" t="e">
        <f>G33/A33</f>
        <v>#DIV/0!</v>
      </c>
    </row>
    <row r="34" spans="1:12" x14ac:dyDescent="0.25">
      <c r="D34" t="e">
        <f>C34/B34</f>
        <v>#DIV/0!</v>
      </c>
      <c r="E34">
        <v>390000</v>
      </c>
      <c r="F34">
        <v>30000</v>
      </c>
      <c r="G34">
        <f>F34+E34+C34</f>
        <v>420000</v>
      </c>
      <c r="H34" t="e">
        <f>G34/B34</f>
        <v>#DIV/0!</v>
      </c>
      <c r="I34" s="15" t="e">
        <f>G34/#REF!</f>
        <v>#REF!</v>
      </c>
      <c r="J34" t="e">
        <f>G34/A34</f>
        <v>#DIV/0!</v>
      </c>
      <c r="K34">
        <f>B34+A34</f>
        <v>0</v>
      </c>
      <c r="L34" t="e">
        <f>G34/K34</f>
        <v>#DIV/0!</v>
      </c>
    </row>
    <row r="35" spans="1:12" x14ac:dyDescent="0.25">
      <c r="B35" s="61"/>
      <c r="C35" s="61"/>
      <c r="D35" s="62" t="e">
        <f>C35/B35</f>
        <v>#DIV/0!</v>
      </c>
      <c r="E35">
        <v>480000</v>
      </c>
      <c r="F35">
        <v>30000</v>
      </c>
      <c r="G35">
        <f>F35+E35+C35</f>
        <v>510000</v>
      </c>
      <c r="H35" t="e">
        <f>G35/B35</f>
        <v>#DIV/0!</v>
      </c>
    </row>
    <row r="36" spans="1:12" ht="15.75" x14ac:dyDescent="0.25">
      <c r="A36" s="17"/>
      <c r="D36" t="e">
        <f>C36/B36</f>
        <v>#DIV/0!</v>
      </c>
      <c r="E36">
        <v>720000</v>
      </c>
      <c r="F36">
        <v>30000</v>
      </c>
      <c r="G36">
        <f>F36+E36+C36</f>
        <v>750000</v>
      </c>
      <c r="H36" t="e">
        <f>G36/B36</f>
        <v>#DIV/0!</v>
      </c>
    </row>
    <row r="37" spans="1:12" ht="15.75" x14ac:dyDescent="0.25">
      <c r="A37" s="17"/>
      <c r="D37" t="e">
        <f>C37/B37</f>
        <v>#DIV/0!</v>
      </c>
      <c r="E37">
        <v>420000</v>
      </c>
      <c r="F37">
        <v>30000</v>
      </c>
      <c r="G37">
        <f>F37+E37+C37</f>
        <v>450000</v>
      </c>
      <c r="H37" t="e">
        <f>G37/B37</f>
        <v>#DIV/0!</v>
      </c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2023-10-04T05:07:09Z</dcterms:modified>
</cp:coreProperties>
</file>