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1B757D2-0865-4EA9-8294-BBD43014181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  <sheet name="Sheet5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6" i="1" l="1"/>
  <c r="H15" i="1"/>
  <c r="E18" i="1"/>
  <c r="D18" i="1"/>
  <c r="E14" i="1"/>
  <c r="E10" i="1"/>
  <c r="E11" i="1" s="1"/>
  <c r="D10" i="1"/>
  <c r="D11" i="1" s="1"/>
  <c r="E8" i="1"/>
  <c r="D8" i="1"/>
  <c r="E6" i="1"/>
  <c r="D6" i="1"/>
  <c r="D12" i="1" s="1"/>
  <c r="D13" i="1" s="1"/>
  <c r="E5" i="1"/>
  <c r="D5" i="1"/>
  <c r="D14" i="1" s="1"/>
  <c r="C18" i="1"/>
  <c r="B18" i="1"/>
  <c r="G6" i="1"/>
  <c r="C10" i="1"/>
  <c r="C11" i="1" s="1"/>
  <c r="C8" i="1"/>
  <c r="C6" i="1"/>
  <c r="C5" i="1"/>
  <c r="C14" i="1" s="1"/>
  <c r="I33" i="1"/>
  <c r="I35" i="1"/>
  <c r="J35" i="1" s="1"/>
  <c r="B10" i="1"/>
  <c r="G36" i="1"/>
  <c r="H36" i="1" s="1"/>
  <c r="D36" i="1"/>
  <c r="G35" i="1"/>
  <c r="D15" i="1" l="1"/>
  <c r="D17" i="1" s="1"/>
  <c r="E12" i="1"/>
  <c r="E13" i="1" s="1"/>
  <c r="E15" i="1" s="1"/>
  <c r="E17" i="1" s="1"/>
  <c r="C12" i="1"/>
  <c r="C13" i="1" s="1"/>
  <c r="C15" i="1" s="1"/>
  <c r="C17" i="1" s="1"/>
  <c r="J4" i="1"/>
  <c r="H27" i="1" l="1"/>
  <c r="J5" i="1" l="1"/>
  <c r="H26" i="1"/>
  <c r="H25" i="1"/>
  <c r="B8" i="1" l="1"/>
  <c r="G25" i="1" l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I30" i="1" l="1"/>
  <c r="I29" i="1"/>
  <c r="I31" i="1"/>
  <c r="D35" i="1" l="1"/>
  <c r="I25" i="1"/>
  <c r="D33" i="1" l="1"/>
  <c r="I26" i="1"/>
  <c r="I27" i="1"/>
  <c r="I28" i="1"/>
  <c r="H3" i="1" l="1"/>
  <c r="B5" i="1" l="1"/>
  <c r="B11" i="1" l="1"/>
  <c r="B6" i="1"/>
  <c r="B14" i="1"/>
  <c r="B12" i="1" l="1"/>
  <c r="B13" i="1" s="1"/>
  <c r="B15" i="1" s="1"/>
  <c r="B17" i="1" s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<sst xmlns="http://schemas.openxmlformats.org/spreadsheetml/2006/main" count="32" uniqueCount="30">
  <si>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</si>
  <si>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</si>
  <si>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</si>
  <si>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</si>
  <si>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</si>
  <si>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</si>
  <si>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</si>
  <si>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</si>
  <si>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</si>
  <si>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</si>
  <si>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</si>
  <si>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</si>
  <si>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</si>
  <si>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</si>
  <si>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</si>
  <si>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</si>
  <si>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</si>
  <si>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</si>
  <si>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</si>
  <si>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</si>
  <si>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</si>
  <si>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</si>
  <si>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</si>
  <si>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</si>
  <si>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</si>
  <si>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</si>
  <si>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</si>
  <si>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Flat No.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</si>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</sst>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164" fontId="11" fillId="0" borderId="1" xfId="1" applyNumberFormat="1" applyFont="1" applyBorder="1"/>
    <xf numFmtId="0" fontId="13" fillId="2" borderId="1" xfId="0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0" fontId="0" fillId="3" borderId="0" xfId="0" applyFill="1"/>
    <xf numFmtId="0" fontId="0" fillId="0" borderId="0" xfId="0" applyAlignment="1">
      <alignment wrapText="1"/>
    </xf>
    <xf numFmtId="0" fontId="7" fillId="4" borderId="1" xfId="0" applyFont="1" applyFill="1" applyBorder="1"/>
    <xf numFmtId="0" fontId="0" fillId="4" borderId="1" xfId="0" applyFill="1" applyBorder="1"/>
    <xf numFmtId="43" fontId="0" fillId="4" borderId="1" xfId="0" applyNumberFormat="1" applyFill="1" applyBorder="1"/>
    <xf numFmtId="0" fontId="0" fillId="4" borderId="8" xfId="0" applyFill="1" applyBorder="1"/>
    <xf numFmtId="0" fontId="0" fillId="4" borderId="0" xfId="0" applyFill="1"/>
    <xf numFmtId="43" fontId="0" fillId="4" borderId="8" xfId="0" applyNumberFormat="1" applyFill="1" applyBorder="1"/>
    <xf numFmtId="0" fontId="12" fillId="0" borderId="1" xfId="0" applyFont="1" applyBorder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7" fillId="5" borderId="1" xfId="0" applyFont="1" applyFill="1" applyBorder="1"/>
    <xf numFmtId="43" fontId="11" fillId="5" borderId="1" xfId="0" applyNumberFormat="1" applyFont="1" applyFill="1" applyBorder="1"/>
    <xf numFmtId="43" fontId="0" fillId="5" borderId="1" xfId="0" applyNumberFormat="1" applyFill="1" applyBorder="1"/>
    <xf numFmtId="0" fontId="0" fillId="5" borderId="1" xfId="0" applyFill="1" applyBorder="1"/>
    <xf numFmtId="10" fontId="11" fillId="5" borderId="1" xfId="1" applyNumberFormat="1" applyFont="1" applyFill="1" applyBorder="1"/>
    <xf numFmtId="10" fontId="0" fillId="5" borderId="1" xfId="1" applyNumberFormat="1" applyFont="1" applyFill="1" applyBorder="1"/>
    <xf numFmtId="43" fontId="0" fillId="5" borderId="1" xfId="1" applyFont="1" applyFill="1" applyBorder="1"/>
    <xf numFmtId="43" fontId="11" fillId="5" borderId="1" xfId="1" applyFont="1" applyFill="1" applyBorder="1"/>
    <xf numFmtId="43" fontId="13" fillId="6" borderId="1" xfId="1" applyFont="1" applyFill="1" applyBorder="1"/>
    <xf numFmtId="43" fontId="13" fillId="6" borderId="1" xfId="1" applyFont="1" applyFill="1" applyBorder="1" applyAlignment="1">
      <alignment wrapText="1"/>
    </xf>
    <xf numFmtId="0" fontId="13" fillId="6" borderId="1" xfId="0" applyFont="1" applyFill="1" applyBorder="1"/>
    <xf numFmtId="10" fontId="13" fillId="6" borderId="1" xfId="0" applyNumberFormat="1" applyFont="1" applyFill="1" applyBorder="1"/>
    <xf numFmtId="0" fontId="12" fillId="6" borderId="1" xfId="0" applyFont="1" applyFill="1" applyBorder="1"/>
    <xf numFmtId="0" fontId="14" fillId="6" borderId="1" xfId="0" applyFont="1" applyFill="1" applyBorder="1"/>
    <xf numFmtId="43" fontId="12" fillId="6" borderId="1" xfId="0" applyNumberFormat="1" applyFont="1" applyFill="1" applyBorder="1"/>
    <xf numFmtId="0" fontId="7" fillId="6" borderId="3" xfId="0" applyFont="1" applyFill="1" applyBorder="1"/>
    <xf numFmtId="0" fontId="2" fillId="5" borderId="1" xfId="0" applyFont="1" applyFill="1" applyBorder="1"/>
    <xf numFmtId="43" fontId="2" fillId="5" borderId="1" xfId="0" applyNumberFormat="1" applyFont="1" applyFill="1" applyBorder="1"/>
    <xf numFmtId="43" fontId="14" fillId="5" borderId="1" xfId="0" applyNumberFormat="1" applyFont="1" applyFill="1" applyBorder="1"/>
    <xf numFmtId="43" fontId="15" fillId="5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387151-4B34-4C72-B7DF-715BCBF9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F9871-FADF-4D70-9D8C-2CF625E86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2EA364-142F-4129-B9E3-25B62A9D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563755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94714A-8F89-45F0-A7B8-BE03E7E7E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8526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287832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42DCD9-91C2-4D16-8ABD-5D3B3A3C6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18232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258827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77C68-7790-4FB3-8FFD-4BBD6534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41227" cy="90119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200734</xdr:colOff>
      <xdr:row>35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8CEF12-7301-4B9A-BDBA-5E8A19D5B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77534" cy="6839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topLeftCell="A7" zoomScaleNormal="100" workbookViewId="0">
      <selection activeCell="G19" sqref="G19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ht="16.5" x14ac:dyDescent="0.3">
      <c r="A1" s="1"/>
      <c r="B1" s="68" t="s">
        <v>28</v>
      </c>
      <c r="C1" s="23"/>
      <c r="D1" s="54" t="s">
        <v>29</v>
      </c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 t="s">
        <v>27</v>
      </c>
      <c r="B2" s="51">
        <v>2001</v>
      </c>
      <c r="C2" s="51">
        <v>2101</v>
      </c>
      <c r="D2" s="52">
        <v>2001</v>
      </c>
      <c r="E2" s="53">
        <v>2101</v>
      </c>
      <c r="F2" t="s">
        <v>13</v>
      </c>
      <c r="I2" s="5"/>
      <c r="L2" s="4"/>
      <c r="O2" s="5"/>
    </row>
    <row r="3" spans="1:15" ht="16.5" x14ac:dyDescent="0.3">
      <c r="A3" s="30" t="s">
        <v>0</v>
      </c>
      <c r="B3" s="61">
        <v>38300</v>
      </c>
      <c r="C3" s="61">
        <v>38300</v>
      </c>
      <c r="D3" s="54">
        <v>38500</v>
      </c>
      <c r="E3" s="55">
        <v>38500</v>
      </c>
      <c r="F3">
        <v>1975</v>
      </c>
      <c r="G3" s="6">
        <v>2023</v>
      </c>
      <c r="H3" s="7">
        <f>G3-F3</f>
        <v>48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61">
        <v>3000</v>
      </c>
      <c r="C4" s="61">
        <v>3000</v>
      </c>
      <c r="D4" s="54">
        <v>3000</v>
      </c>
      <c r="E4" s="55">
        <v>3000</v>
      </c>
      <c r="F4" s="44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61">
        <f>B3-B4</f>
        <v>35300</v>
      </c>
      <c r="C5" s="62">
        <f>C3-C4</f>
        <v>35300</v>
      </c>
      <c r="D5" s="55">
        <f>D3-D4</f>
        <v>35500</v>
      </c>
      <c r="E5" s="55">
        <f>E3-E4</f>
        <v>35500</v>
      </c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61">
        <f>B4</f>
        <v>3000</v>
      </c>
      <c r="C6" s="61">
        <f>C4</f>
        <v>3000</v>
      </c>
      <c r="D6" s="55">
        <f>D4</f>
        <v>3000</v>
      </c>
      <c r="E6" s="55">
        <f>E4</f>
        <v>3000</v>
      </c>
      <c r="F6" s="14">
        <v>668</v>
      </c>
      <c r="G6" s="14">
        <f>68.29*10.764</f>
        <v>735.07356000000004</v>
      </c>
      <c r="H6" s="31"/>
      <c r="I6" s="38"/>
      <c r="J6" s="19"/>
      <c r="L6" s="4"/>
      <c r="M6" s="6"/>
      <c r="N6" s="7"/>
      <c r="O6" s="5"/>
    </row>
    <row r="7" spans="1:15" ht="16.5" x14ac:dyDescent="0.3">
      <c r="A7" s="30" t="s">
        <v>4</v>
      </c>
      <c r="B7" s="63">
        <v>0</v>
      </c>
      <c r="C7" s="63">
        <v>0</v>
      </c>
      <c r="D7" s="56">
        <v>0</v>
      </c>
      <c r="E7" s="56">
        <v>0</v>
      </c>
      <c r="F7" s="14"/>
      <c r="G7" s="14"/>
      <c r="H7" s="22"/>
      <c r="I7" s="38"/>
      <c r="J7" s="19"/>
      <c r="L7" s="4"/>
      <c r="M7" s="9"/>
      <c r="N7" s="10"/>
      <c r="O7" s="5"/>
    </row>
    <row r="8" spans="1:15" ht="16.5" x14ac:dyDescent="0.3">
      <c r="A8" s="30" t="s">
        <v>5</v>
      </c>
      <c r="B8" s="63">
        <f>B9-B7</f>
        <v>60</v>
      </c>
      <c r="C8" s="63">
        <f>C9-C7</f>
        <v>60</v>
      </c>
      <c r="D8" s="56">
        <f>D9-D7</f>
        <v>60</v>
      </c>
      <c r="E8" s="56">
        <f>E9-E7</f>
        <v>60</v>
      </c>
      <c r="F8" s="14"/>
      <c r="G8" s="36"/>
      <c r="H8" s="40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63">
        <v>60</v>
      </c>
      <c r="C9" s="63">
        <v>60</v>
      </c>
      <c r="D9" s="56">
        <v>60</v>
      </c>
      <c r="E9" s="56">
        <v>60</v>
      </c>
      <c r="F9" s="26"/>
      <c r="G9" s="33"/>
      <c r="H9" s="39"/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63">
        <f>90*B7/B9</f>
        <v>0</v>
      </c>
      <c r="C10" s="63">
        <f>90*C7/C9</f>
        <v>0</v>
      </c>
      <c r="D10" s="56">
        <f>90*D7/D9</f>
        <v>0</v>
      </c>
      <c r="E10" s="56">
        <f>90*E7/E9</f>
        <v>0</v>
      </c>
      <c r="F10" s="14"/>
      <c r="G10" s="33"/>
      <c r="H10" s="39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64">
        <f>B10%</f>
        <v>0</v>
      </c>
      <c r="C11" s="64">
        <f>C10%</f>
        <v>0</v>
      </c>
      <c r="D11" s="57">
        <f>D10%</f>
        <v>0</v>
      </c>
      <c r="E11" s="58">
        <f>E10%</f>
        <v>0</v>
      </c>
      <c r="F11" s="14" t="s">
        <v>24</v>
      </c>
      <c r="G11" s="33"/>
      <c r="H11" s="41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61">
        <f>B6*B11</f>
        <v>0</v>
      </c>
      <c r="C12" s="61">
        <f>C6*C11</f>
        <v>0</v>
      </c>
      <c r="D12" s="55">
        <f>D6*D11</f>
        <v>0</v>
      </c>
      <c r="E12" s="59">
        <f>E6*E11</f>
        <v>0</v>
      </c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61">
        <f>B6-B12</f>
        <v>3000</v>
      </c>
      <c r="C13" s="61">
        <f>C6-C12</f>
        <v>3000</v>
      </c>
      <c r="D13" s="60">
        <f>D6-D12</f>
        <v>3000</v>
      </c>
      <c r="E13" s="59">
        <f>E6-E12</f>
        <v>3000</v>
      </c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61">
        <f>B5</f>
        <v>35300</v>
      </c>
      <c r="C14" s="61">
        <f>C5</f>
        <v>35300</v>
      </c>
      <c r="D14" s="54">
        <f>D5</f>
        <v>35500</v>
      </c>
      <c r="E14" s="55">
        <f>E5</f>
        <v>35500</v>
      </c>
      <c r="F14" s="17"/>
      <c r="H14" s="26">
        <v>306190</v>
      </c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61">
        <f>B14+B13</f>
        <v>38300</v>
      </c>
      <c r="C15" s="61">
        <f>C14+C13</f>
        <v>38300</v>
      </c>
      <c r="D15" s="54">
        <f>D14+D13</f>
        <v>38500</v>
      </c>
      <c r="E15" s="55">
        <f>E14+E13</f>
        <v>38500</v>
      </c>
      <c r="F15" s="17"/>
      <c r="G15" s="27"/>
      <c r="H15" s="26">
        <f>H14/100*110</f>
        <v>336809</v>
      </c>
      <c r="I15" s="17"/>
      <c r="J15" s="17"/>
      <c r="K15" s="17"/>
      <c r="L15" s="17"/>
      <c r="M15" s="15"/>
      <c r="N15" s="7"/>
      <c r="O15" s="5"/>
    </row>
    <row r="16" spans="1:15" ht="16.5" x14ac:dyDescent="0.3">
      <c r="A16" s="42" t="s">
        <v>26</v>
      </c>
      <c r="B16" s="65">
        <v>668</v>
      </c>
      <c r="C16" s="66">
        <v>668</v>
      </c>
      <c r="D16" s="69">
        <v>668</v>
      </c>
      <c r="E16" s="69">
        <v>668</v>
      </c>
      <c r="F16" s="26"/>
      <c r="G16" s="28"/>
      <c r="H16" s="13">
        <f>H15/10.764</f>
        <v>31290.319583797846</v>
      </c>
      <c r="I16" s="12"/>
      <c r="L16" s="4"/>
      <c r="N16" s="10"/>
      <c r="O16" s="5"/>
    </row>
    <row r="17" spans="1:15" ht="16.5" x14ac:dyDescent="0.3">
      <c r="A17" s="42" t="s">
        <v>11</v>
      </c>
      <c r="B17" s="67">
        <f>B16*B15</f>
        <v>25584400</v>
      </c>
      <c r="C17" s="66">
        <f>C16*C15</f>
        <v>25584400</v>
      </c>
      <c r="D17" s="70">
        <f>D16*D15</f>
        <v>25718000</v>
      </c>
      <c r="E17" s="69">
        <f>E16*E15</f>
        <v>25718000</v>
      </c>
      <c r="F17" s="26"/>
      <c r="G17" s="26"/>
      <c r="H17" s="13"/>
      <c r="I17" s="12"/>
      <c r="L17" s="4"/>
      <c r="N17" s="13"/>
      <c r="O17" s="12"/>
    </row>
    <row r="18" spans="1:15" ht="16.5" x14ac:dyDescent="0.3">
      <c r="A18" s="42" t="s">
        <v>12</v>
      </c>
      <c r="B18" s="67">
        <f>735*B4</f>
        <v>2205000</v>
      </c>
      <c r="C18" s="66">
        <f>735*C4</f>
        <v>2205000</v>
      </c>
      <c r="D18" s="71">
        <f>735*D4</f>
        <v>2205000</v>
      </c>
      <c r="E18" s="69">
        <f>735*E4</f>
        <v>2205000</v>
      </c>
      <c r="F18" s="14"/>
      <c r="G18" s="14"/>
      <c r="I18" s="5"/>
    </row>
    <row r="19" spans="1:15" ht="16.5" x14ac:dyDescent="0.3">
      <c r="A19" s="37" t="s">
        <v>16</v>
      </c>
      <c r="B19" s="67">
        <v>82000</v>
      </c>
      <c r="C19" s="66">
        <v>82000</v>
      </c>
      <c r="D19" s="72">
        <v>85000</v>
      </c>
      <c r="E19" s="69">
        <v>85000</v>
      </c>
      <c r="I19" s="14"/>
    </row>
    <row r="20" spans="1:15" x14ac:dyDescent="0.25">
      <c r="B20" s="24"/>
      <c r="C20" s="24"/>
    </row>
    <row r="21" spans="1:15" x14ac:dyDescent="0.25">
      <c r="B21" s="24"/>
      <c r="C21" s="24"/>
    </row>
    <row r="22" spans="1:15" x14ac:dyDescent="0.25">
      <c r="F22" s="1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45">
        <v>622</v>
      </c>
      <c r="D25" s="46"/>
      <c r="E25" s="46"/>
      <c r="F25" s="46">
        <v>24500000</v>
      </c>
      <c r="G25" s="47">
        <f t="shared" ref="G25:G31" si="0">F25/C25</f>
        <v>39389.067524115759</v>
      </c>
      <c r="H25" s="22" t="e">
        <f>F25/D25</f>
        <v>#DIV/0!</v>
      </c>
      <c r="I25" s="22" t="e">
        <f t="shared" ref="I25:I31" si="1">F25/B25</f>
        <v>#DIV/0!</v>
      </c>
      <c r="J25" s="20"/>
      <c r="K25" s="29"/>
    </row>
    <row r="26" spans="1:15" ht="17.25" x14ac:dyDescent="0.3">
      <c r="B26" s="21"/>
      <c r="C26" s="21">
        <v>668</v>
      </c>
      <c r="D26" s="20"/>
      <c r="E26" s="20"/>
      <c r="F26" s="20">
        <v>23000000</v>
      </c>
      <c r="G26" s="22">
        <f t="shared" si="0"/>
        <v>34431.137724550899</v>
      </c>
      <c r="H26" s="22" t="e">
        <f>F26/D26</f>
        <v>#DIV/0!</v>
      </c>
      <c r="I26" s="22" t="e">
        <f t="shared" si="1"/>
        <v>#DIV/0!</v>
      </c>
      <c r="J26" s="20"/>
      <c r="K26" s="29"/>
    </row>
    <row r="27" spans="1:15" x14ac:dyDescent="0.25">
      <c r="B27" s="21"/>
      <c r="C27" s="45">
        <v>422</v>
      </c>
      <c r="D27" s="46"/>
      <c r="E27" s="46"/>
      <c r="F27" s="47">
        <v>15200000</v>
      </c>
      <c r="G27" s="47">
        <f t="shared" si="0"/>
        <v>36018.957345971561</v>
      </c>
      <c r="H27" s="22" t="e">
        <f>F27/D27</f>
        <v>#DIV/0!</v>
      </c>
      <c r="I27" s="22" t="e">
        <f t="shared" si="1"/>
        <v>#DIV/0!</v>
      </c>
      <c r="J27" s="20"/>
    </row>
    <row r="28" spans="1:15" x14ac:dyDescent="0.25">
      <c r="B28" s="21"/>
      <c r="C28" s="21">
        <v>622</v>
      </c>
      <c r="D28" s="20"/>
      <c r="E28" s="20"/>
      <c r="F28" s="22">
        <v>22300000</v>
      </c>
      <c r="G28" s="22">
        <f t="shared" si="0"/>
        <v>35852.090032154338</v>
      </c>
      <c r="H28" s="22" t="e">
        <f t="shared" ref="H28:H31" si="2">F28/D28</f>
        <v>#DIV/0!</v>
      </c>
      <c r="I28" s="22" t="e">
        <f t="shared" si="1"/>
        <v>#DIV/0!</v>
      </c>
      <c r="J28" s="20"/>
    </row>
    <row r="29" spans="1:15" x14ac:dyDescent="0.25">
      <c r="C29" s="45">
        <v>838</v>
      </c>
      <c r="D29" s="48"/>
      <c r="E29" s="49"/>
      <c r="F29" s="50">
        <v>33000000</v>
      </c>
      <c r="G29" s="50">
        <f t="shared" si="0"/>
        <v>39379.474940334127</v>
      </c>
      <c r="H29" s="22" t="e">
        <f t="shared" si="2"/>
        <v>#DIV/0!</v>
      </c>
      <c r="I29" s="35" t="e">
        <f t="shared" si="1"/>
        <v>#DIV/0!</v>
      </c>
      <c r="J29" s="20"/>
    </row>
    <row r="30" spans="1:15" x14ac:dyDescent="0.25">
      <c r="C30" s="18">
        <v>315</v>
      </c>
      <c r="D30" s="34"/>
      <c r="F30" s="35">
        <v>10800000</v>
      </c>
      <c r="G30" s="35">
        <f t="shared" si="0"/>
        <v>34285.714285714283</v>
      </c>
      <c r="H30" s="35" t="e">
        <f t="shared" si="2"/>
        <v>#DIV/0!</v>
      </c>
      <c r="I30" s="35" t="e">
        <f t="shared" si="1"/>
        <v>#DIV/0!</v>
      </c>
      <c r="J30" s="20"/>
    </row>
    <row r="31" spans="1:15" x14ac:dyDescent="0.25">
      <c r="F31" s="34"/>
      <c r="G31" s="35" t="e">
        <f t="shared" si="0"/>
        <v>#DIV/0!</v>
      </c>
      <c r="H31" s="35" t="e">
        <f t="shared" si="2"/>
        <v>#DIV/0!</v>
      </c>
      <c r="I31" s="35" t="e">
        <f t="shared" si="1"/>
        <v>#DIV/0!</v>
      </c>
      <c r="J31" s="20"/>
    </row>
    <row r="32" spans="1:15" x14ac:dyDescent="0.25">
      <c r="B32" s="18" t="s">
        <v>22</v>
      </c>
    </row>
    <row r="33" spans="1:10" x14ac:dyDescent="0.25">
      <c r="B33" s="18">
        <v>622</v>
      </c>
      <c r="C33" s="18">
        <v>20236274</v>
      </c>
      <c r="D33" s="43">
        <f>C33/B33</f>
        <v>32534.202572347265</v>
      </c>
      <c r="E33">
        <v>1214700</v>
      </c>
      <c r="F33">
        <v>30000</v>
      </c>
      <c r="G33">
        <f>F33+E33+C33</f>
        <v>21480974</v>
      </c>
      <c r="H33">
        <f>G33/B33</f>
        <v>34535.32797427653</v>
      </c>
      <c r="I33" s="14">
        <f>A33/B33</f>
        <v>0</v>
      </c>
      <c r="J33" s="14"/>
    </row>
    <row r="34" spans="1:10" x14ac:dyDescent="0.25">
      <c r="B34" s="18">
        <v>422</v>
      </c>
      <c r="C34" s="18">
        <v>14037306</v>
      </c>
      <c r="D34" s="43">
        <f>C34/B34</f>
        <v>33263.758293838866</v>
      </c>
      <c r="E34">
        <v>842900</v>
      </c>
      <c r="F34">
        <v>30000</v>
      </c>
      <c r="G34">
        <f>F34+E34+C34</f>
        <v>14910206</v>
      </c>
      <c r="H34">
        <f>G34/B34</f>
        <v>35332.241706161134</v>
      </c>
      <c r="I34" s="14"/>
    </row>
    <row r="35" spans="1:10" x14ac:dyDescent="0.25">
      <c r="B35" s="18">
        <v>574</v>
      </c>
      <c r="C35" s="18">
        <v>18747916</v>
      </c>
      <c r="D35" s="43">
        <f>C35/B35</f>
        <v>32661.874564459929</v>
      </c>
      <c r="E35">
        <v>885000</v>
      </c>
      <c r="F35">
        <v>30000</v>
      </c>
      <c r="G35">
        <f>F35+E35+C35</f>
        <v>19662916</v>
      </c>
      <c r="H35">
        <f>G35/B35</f>
        <v>34255.951219512193</v>
      </c>
      <c r="I35">
        <f>B35/1.2</f>
        <v>478.33333333333337</v>
      </c>
      <c r="J35">
        <f>C35/I35</f>
        <v>39194.249477351914</v>
      </c>
    </row>
    <row r="36" spans="1:10" ht="15.75" x14ac:dyDescent="0.25">
      <c r="A36" s="16"/>
      <c r="D36" s="43" t="e">
        <f>C36/B36</f>
        <v>#DIV/0!</v>
      </c>
      <c r="E36">
        <v>921000</v>
      </c>
      <c r="F36">
        <v>30000</v>
      </c>
      <c r="G36">
        <f>F36+E36+C36</f>
        <v>951000</v>
      </c>
      <c r="H36" t="e">
        <f>G36/B36</f>
        <v>#DIV/0!</v>
      </c>
    </row>
    <row r="37" spans="1:10" ht="15.75" x14ac:dyDescent="0.25">
      <c r="A37" s="16"/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62" spans="4:6" x14ac:dyDescent="0.25">
      <c r="D62" s="14"/>
      <c r="E62" s="14"/>
      <c r="F62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A1587-4B1D-4EF5-AC82-7D48DE0BAA5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Same</vt:lpstr>
      <vt:lpstr>Sheet6</vt:lpstr>
      <vt:lpstr>Sheet7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2023-10-04T04:32:17Z</dcterms:modified>
</cp:coreProperties>
</file>