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Shobha\Vikas Choudhari\"/>
    </mc:Choice>
  </mc:AlternateContent>
  <bookViews>
    <workbookView xWindow="0" yWindow="0" windowWidth="28800" windowHeight="1221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3" l="1"/>
  <c r="K19" i="23"/>
  <c r="K17" i="23"/>
  <c r="K16" i="23"/>
  <c r="C23" i="23"/>
  <c r="H16" i="23"/>
  <c r="H15" i="23"/>
  <c r="K15" i="23"/>
  <c r="I18" i="23"/>
  <c r="I17" i="23"/>
  <c r="I16" i="23"/>
  <c r="I15" i="23"/>
  <c r="P11" i="4"/>
  <c r="Q11" i="4" s="1"/>
  <c r="B11" i="4" s="1"/>
  <c r="F11" i="4" s="1"/>
  <c r="J11" i="4"/>
  <c r="I11" i="4"/>
  <c r="E11" i="4"/>
  <c r="A11" i="4"/>
  <c r="P10" i="4"/>
  <c r="Q10" i="4" s="1"/>
  <c r="B10" i="4" s="1"/>
  <c r="F10" i="4" s="1"/>
  <c r="J10" i="4"/>
  <c r="I10" i="4"/>
  <c r="E10" i="4"/>
  <c r="A10" i="4"/>
  <c r="Q9" i="4"/>
  <c r="B9" i="4" s="1"/>
  <c r="F9" i="4" s="1"/>
  <c r="P9" i="4"/>
  <c r="J9" i="4"/>
  <c r="I9" i="4"/>
  <c r="E9" i="4"/>
  <c r="A9" i="4"/>
  <c r="P8" i="4"/>
  <c r="Q8" i="4" s="1"/>
  <c r="B8" i="4" s="1"/>
  <c r="F8" i="4" s="1"/>
  <c r="J8" i="4"/>
  <c r="I8" i="4"/>
  <c r="E8" i="4"/>
  <c r="A8" i="4"/>
  <c r="P7" i="4"/>
  <c r="Q7" i="4" s="1"/>
  <c r="B7" i="4" s="1"/>
  <c r="F7" i="4" s="1"/>
  <c r="J7" i="4"/>
  <c r="I7" i="4"/>
  <c r="E7" i="4"/>
  <c r="A7" i="4"/>
  <c r="P6" i="4"/>
  <c r="Q6" i="4" s="1"/>
  <c r="B6" i="4" s="1"/>
  <c r="F6" i="4" s="1"/>
  <c r="J6" i="4"/>
  <c r="I6" i="4"/>
  <c r="E6" i="4"/>
  <c r="A6" i="4"/>
  <c r="P5" i="4"/>
  <c r="J5" i="4"/>
  <c r="I5" i="4"/>
  <c r="E5" i="4"/>
  <c r="B5" i="4"/>
  <c r="F5" i="4" s="1"/>
  <c r="A5" i="4"/>
  <c r="P4" i="4"/>
  <c r="Q4" i="4" s="1"/>
  <c r="B4" i="4" s="1"/>
  <c r="J4" i="4"/>
  <c r="I4" i="4"/>
  <c r="E4" i="4"/>
  <c r="A4" i="4"/>
  <c r="Q3" i="4"/>
  <c r="B3" i="4" s="1"/>
  <c r="J3" i="4"/>
  <c r="I3" i="4"/>
  <c r="E3" i="4"/>
  <c r="A3" i="4"/>
  <c r="Q2" i="4"/>
  <c r="B2" i="4" s="1"/>
  <c r="F2" i="4" s="1"/>
  <c r="J2" i="4"/>
  <c r="I2" i="4"/>
  <c r="E2" i="4"/>
  <c r="A2" i="4"/>
  <c r="F4" i="4" l="1"/>
  <c r="F3" i="4"/>
  <c r="G3" i="4"/>
  <c r="G8" i="4"/>
  <c r="H11" i="4"/>
  <c r="C2" i="4"/>
  <c r="D2" i="4" s="1"/>
  <c r="H2" i="4" s="1"/>
  <c r="C3" i="4"/>
  <c r="D3" i="4" s="1"/>
  <c r="H3" i="4" s="1"/>
  <c r="C4" i="4"/>
  <c r="D4" i="4" s="1"/>
  <c r="H4" i="4" s="1"/>
  <c r="C5" i="4"/>
  <c r="D5" i="4" s="1"/>
  <c r="H5" i="4" s="1"/>
  <c r="C6" i="4"/>
  <c r="D6" i="4" s="1"/>
  <c r="H6" i="4" s="1"/>
  <c r="C7" i="4"/>
  <c r="D7" i="4" s="1"/>
  <c r="H7" i="4" s="1"/>
  <c r="C8" i="4"/>
  <c r="D8" i="4" s="1"/>
  <c r="H8" i="4" s="1"/>
  <c r="C9" i="4"/>
  <c r="D9" i="4" s="1"/>
  <c r="H9" i="4" s="1"/>
  <c r="C10" i="4"/>
  <c r="D10" i="4" s="1"/>
  <c r="H10" i="4" s="1"/>
  <c r="C11" i="4"/>
  <c r="D11" i="4" s="1"/>
  <c r="B17" i="25"/>
  <c r="I17" i="38"/>
  <c r="I19" i="38" s="1"/>
  <c r="I15" i="38"/>
  <c r="I12" i="38"/>
  <c r="I13" i="38"/>
  <c r="I11" i="38"/>
  <c r="I10" i="38"/>
  <c r="I18" i="38"/>
  <c r="I9" i="38"/>
  <c r="I8" i="38"/>
  <c r="I14" i="38" s="1"/>
  <c r="I21" i="38" l="1"/>
  <c r="G7" i="4"/>
  <c r="G5" i="4"/>
  <c r="G2" i="4"/>
  <c r="G9" i="4"/>
  <c r="G11" i="4"/>
  <c r="G6" i="4"/>
  <c r="G4" i="4"/>
  <c r="G10" i="4"/>
  <c r="I16" i="38"/>
  <c r="P15" i="4"/>
  <c r="Q15" i="4" s="1"/>
  <c r="B15" i="4" s="1"/>
  <c r="J15" i="4"/>
  <c r="I15" i="4"/>
  <c r="E15" i="4"/>
  <c r="A15" i="4"/>
  <c r="P14" i="4"/>
  <c r="Q14" i="4" s="1"/>
  <c r="B14" i="4" s="1"/>
  <c r="J14" i="4"/>
  <c r="I14" i="4"/>
  <c r="E14" i="4"/>
  <c r="A14" i="4"/>
  <c r="P13" i="4"/>
  <c r="Q13" i="4" s="1"/>
  <c r="B13" i="4" s="1"/>
  <c r="J13" i="4"/>
  <c r="I13" i="4"/>
  <c r="E13" i="4"/>
  <c r="A13" i="4"/>
  <c r="P12" i="4"/>
  <c r="Q12" i="4" s="1"/>
  <c r="B12" i="4" s="1"/>
  <c r="J12" i="4"/>
  <c r="I12" i="4"/>
  <c r="E12" i="4"/>
  <c r="A12" i="4"/>
  <c r="N8" i="24"/>
  <c r="N7" i="24"/>
  <c r="N6" i="24"/>
  <c r="N5" i="24"/>
  <c r="F12" i="4" l="1"/>
  <c r="C12" i="4"/>
  <c r="F15" i="4"/>
  <c r="C15" i="4"/>
  <c r="F14" i="4"/>
  <c r="C14" i="4"/>
  <c r="F13" i="4"/>
  <c r="C1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G14" i="4" l="1"/>
  <c r="D14" i="4"/>
  <c r="H14" i="4" s="1"/>
  <c r="D15" i="4"/>
  <c r="H15" i="4" s="1"/>
  <c r="G15" i="4"/>
  <c r="G12" i="4"/>
  <c r="D12" i="4"/>
  <c r="H12" i="4" s="1"/>
  <c r="D13" i="4"/>
  <c r="H13" i="4" s="1"/>
  <c r="G13" i="4"/>
  <c r="D9" i="25"/>
  <c r="C10" i="25" s="1"/>
  <c r="E10" i="25" s="1"/>
  <c r="E15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6" i="23"/>
  <c r="C14" i="23"/>
  <c r="C10" i="23" l="1"/>
  <c r="C11" i="23" s="1"/>
  <c r="C12" i="23" s="1"/>
  <c r="C13" i="23" s="1"/>
  <c r="C16" i="23" s="1"/>
  <c r="C19" i="23" s="1"/>
  <c r="C20" i="23" l="1"/>
  <c r="E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B18" i="4" l="1"/>
  <c r="B17" i="4"/>
  <c r="B19" i="4"/>
  <c r="C19" i="4" l="1"/>
  <c r="G19" i="4" s="1"/>
  <c r="F19" i="4"/>
  <c r="C18" i="4"/>
  <c r="G18" i="4" s="1"/>
  <c r="F18" i="4"/>
  <c r="C17" i="4"/>
  <c r="G17" i="4" s="1"/>
  <c r="F17" i="4"/>
  <c r="D19" i="4"/>
  <c r="H19" i="4" s="1"/>
  <c r="D17" i="4"/>
  <c r="H17" i="4" s="1"/>
  <c r="D18" i="4" l="1"/>
  <c r="H18" i="4" s="1"/>
</calcChain>
</file>

<file path=xl/sharedStrings.xml><?xml version="1.0" encoding="utf-8"?>
<sst xmlns="http://schemas.openxmlformats.org/spreadsheetml/2006/main" count="144" uniqueCount="109">
  <si>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</si>
  <si>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</si>
  <si>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</si>
  <si>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</si>
  <si>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</si>
  <si>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</si>
  <si>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</si>
  <si>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</si>
  <si>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</si>
  <si>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</si>
  <si>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</si>
  <si>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</si>
  <si>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</si>
  <si>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</si>
  <si>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</si>
  <si>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</si>
  <si>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</si>
  <si>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</si>
  <si>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</si>
  <si>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</si>
  <si>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</si>
  <si>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</si>
  <si>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</si>
  <si>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</si>
  <si>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</si>
  <si>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</si>
  <si>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</si>
  <si>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</si>
  <si>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</si>
  <si>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</si>
  <si>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</si>
  <si>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</si>
  <si>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</si>
  <si>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</si>
  <si>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</si>
  <si>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</si>
  <si>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</si>
  <si>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</si>
  <si>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</si>
  <si>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</si>
  <si>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</si>
  <si>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</si>
  <si>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</si>
  <si>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</si>
  <si>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</si>
  <si>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</si>
  <si>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</si>
  <si>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</si>
  <si>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</si>
  <si>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</si>
  <si>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</si>
  <si>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</si>
  <si>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</si>
  <si>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</si>
  <si>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</si>
  <si>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</si>
  <si>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</si>
  <si>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</si>
  <si>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</si>
  <si>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</si>
  <si>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</si>
  <si>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</si>
  <si>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</si>
  <si>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</si>
  <si>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</si>
  <si>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</si>
  <si>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</si>
  <si>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</si>
  <si>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</si>
  <si>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</si>
  <si>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</si>
  <si>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</si>
  <si>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</si>
  <si>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</si>
  <si>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</si>
  <si>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</si>
  <si>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</si>
  <si>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</si>
  <si>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</si>
  <si>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</si>
  <si>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</si>
  <si>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</si>
  <si>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</si>
  <si>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</si>
  <si>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</si>
  <si>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</si>
  <si>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</si>
  <si>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</si>
  <si>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</si>
  <si>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</si>
  <si>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</si>
  <si>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</si>
  <si>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</si>
  <si>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</si>
  <si>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</si>
  <si>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</si>
  <si>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</si>
  <si>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</si>
  <si>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</si>
  <si>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</si>
  <si>
    <t>Alerance teerace</t>
  </si>
  <si>
    <t>Hall</t>
  </si>
  <si>
    <t>kitchen</t>
  </si>
  <si>
    <t>bath</t>
  </si>
  <si>
    <t>Bed</t>
  </si>
  <si>
    <t>bed</t>
  </si>
  <si>
    <t>Toilet</t>
  </si>
  <si>
    <t xml:space="preserve">Total Carpet </t>
  </si>
  <si>
    <t>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</si>
</sst>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114300</xdr:rowOff>
    </xdr:from>
    <xdr:to>
      <xdr:col>11</xdr:col>
      <xdr:colOff>66675</xdr:colOff>
      <xdr:row>22</xdr:row>
      <xdr:rowOff>0</xdr:rowOff>
    </xdr:to>
    <xdr:pic>
      <xdr:nvPicPr>
        <xdr:cNvPr id="3073" name="Picture 1" descr="WhatsApp Image 2023-09-30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304800"/>
          <a:ext cx="6000750" cy="38862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57150</xdr:rowOff>
    </xdr:from>
    <xdr:to>
      <xdr:col>10</xdr:col>
      <xdr:colOff>400050</xdr:colOff>
      <xdr:row>21</xdr:row>
      <xdr:rowOff>85725</xdr:rowOff>
    </xdr:to>
    <xdr:pic>
      <xdr:nvPicPr>
        <xdr:cNvPr id="2049" name="Picture 1" descr="WhatsApp Image 2023-09-30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47650"/>
          <a:ext cx="6000750" cy="3838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47625</xdr:rowOff>
    </xdr:from>
    <xdr:to>
      <xdr:col>11</xdr:col>
      <xdr:colOff>609272</xdr:colOff>
      <xdr:row>20</xdr:row>
      <xdr:rowOff>121843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38125"/>
          <a:ext cx="6838622" cy="369371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168088</xdr:colOff>
      <xdr:row>2</xdr:row>
      <xdr:rowOff>33617</xdr:rowOff>
    </xdr:from>
    <xdr:to>
      <xdr:col>10</xdr:col>
      <xdr:colOff>578073</xdr:colOff>
      <xdr:row>25</xdr:row>
      <xdr:rowOff>33617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206" y="414617"/>
          <a:ext cx="5856043" cy="43815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5"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41305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39270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39270</v>
      </c>
      <c r="D5" s="56" t="s">
        <v>61</v>
      </c>
      <c r="E5" s="57">
        <f>ROUND(C5/10.764,0)</f>
        <v>3648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27770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27770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39270</v>
      </c>
      <c r="D10" s="56" t="s">
        <v>61</v>
      </c>
      <c r="E10" s="57">
        <f>ROUND(C10/10.764,0)</f>
        <v>3648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f>E10*C17</f>
        <v>3235776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1774000</v>
      </c>
      <c r="C17" s="71">
        <v>887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C28" sqref="C2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C2" s="16" t="s">
        <v>76</v>
      </c>
      <c r="D2" s="17"/>
      <c r="F2" s="74"/>
      <c r="G2" s="74"/>
    </row>
    <row r="3" spans="1:11">
      <c r="A3" s="15" t="s">
        <v>13</v>
      </c>
      <c r="B3" s="18"/>
      <c r="C3" s="19">
        <v>6000</v>
      </c>
      <c r="D3" s="20" t="s">
        <v>98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0</v>
      </c>
      <c r="D7" s="24"/>
      <c r="F7" s="74"/>
      <c r="G7" s="74"/>
    </row>
    <row r="8" spans="1:11">
      <c r="A8" s="15" t="s">
        <v>18</v>
      </c>
      <c r="B8" s="23"/>
      <c r="C8" s="24">
        <v>0</v>
      </c>
      <c r="D8" s="24"/>
      <c r="F8" s="74"/>
      <c r="G8" s="74"/>
    </row>
    <row r="9" spans="1:11">
      <c r="A9" s="15" t="s">
        <v>19</v>
      </c>
      <c r="B9" s="23"/>
      <c r="C9" s="24">
        <v>60</v>
      </c>
      <c r="D9" s="24"/>
      <c r="F9" s="74"/>
      <c r="G9" s="74"/>
    </row>
    <row r="10" spans="1:11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11">
      <c r="A11" s="15"/>
      <c r="B11" s="25"/>
      <c r="C11" s="26">
        <f>C10%</f>
        <v>0</v>
      </c>
      <c r="D11" s="26"/>
      <c r="F11" s="74"/>
      <c r="G11" s="74"/>
    </row>
    <row r="12" spans="1:11">
      <c r="A12" s="15" t="s">
        <v>21</v>
      </c>
      <c r="B12" s="18"/>
      <c r="C12" s="19">
        <f>C6*C11</f>
        <v>0</v>
      </c>
      <c r="D12" s="22"/>
      <c r="F12" s="74"/>
      <c r="G12" s="74"/>
    </row>
    <row r="13" spans="1:11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11">
      <c r="A14" s="15" t="s">
        <v>15</v>
      </c>
      <c r="B14" s="18"/>
      <c r="C14" s="19">
        <f>C5</f>
        <v>4000</v>
      </c>
      <c r="D14" s="22"/>
      <c r="F14" s="74"/>
      <c r="G14" s="74"/>
      <c r="I14" t="s">
        <v>108</v>
      </c>
    </row>
    <row r="15" spans="1:11">
      <c r="B15" s="18"/>
      <c r="C15" s="19"/>
      <c r="D15" s="22"/>
      <c r="F15" s="74"/>
      <c r="G15" s="74"/>
      <c r="H15">
        <f>640+84+82</f>
        <v>806</v>
      </c>
      <c r="I15">
        <f>59.55*10.764</f>
        <v>640.99619999999993</v>
      </c>
      <c r="K15">
        <f>641+84+82</f>
        <v>807</v>
      </c>
    </row>
    <row r="16" spans="1:11">
      <c r="A16" s="27" t="s">
        <v>23</v>
      </c>
      <c r="B16" s="28"/>
      <c r="C16" s="20">
        <f>C14+C13</f>
        <v>6000</v>
      </c>
      <c r="D16" s="20"/>
      <c r="E16" s="60"/>
      <c r="F16" s="74"/>
      <c r="G16" s="74"/>
      <c r="H16">
        <f>H15*1.1</f>
        <v>886.6</v>
      </c>
      <c r="I16">
        <f>7.827*10.764</f>
        <v>84.249827999999994</v>
      </c>
      <c r="K16">
        <f>K15*1.1</f>
        <v>887.7</v>
      </c>
    </row>
    <row r="17" spans="1:11">
      <c r="B17" s="23"/>
      <c r="C17" s="24"/>
      <c r="D17" s="24"/>
      <c r="F17" s="74"/>
      <c r="G17" s="74"/>
      <c r="H17">
        <v>887</v>
      </c>
      <c r="I17">
        <f>7.623*10.764</f>
        <v>82.053972000000002</v>
      </c>
      <c r="K17">
        <f>K16*1.2</f>
        <v>1065.24</v>
      </c>
    </row>
    <row r="18" spans="1:11" ht="16.5">
      <c r="A18" s="27" t="s">
        <v>99</v>
      </c>
      <c r="B18" s="7"/>
      <c r="C18" s="72">
        <v>806</v>
      </c>
      <c r="D18" s="72"/>
      <c r="E18" s="73"/>
      <c r="F18" s="74"/>
      <c r="G18" s="74"/>
      <c r="I18">
        <f>SUM(I15:I17)</f>
        <v>807.3</v>
      </c>
      <c r="K18">
        <v>4500</v>
      </c>
    </row>
    <row r="19" spans="1:11">
      <c r="A19" s="15"/>
      <c r="B19" s="6"/>
      <c r="C19" s="29">
        <f>C18*C16</f>
        <v>4836000</v>
      </c>
      <c r="D19" s="74" t="s">
        <v>68</v>
      </c>
      <c r="E19" s="29"/>
      <c r="F19" s="74" t="s">
        <v>68</v>
      </c>
      <c r="G19" s="74"/>
      <c r="K19">
        <f>K18*K17</f>
        <v>4793580</v>
      </c>
    </row>
    <row r="20" spans="1:11">
      <c r="A20" s="15"/>
      <c r="C20" s="30">
        <f>C19*95%</f>
        <v>4594200</v>
      </c>
      <c r="D20" s="74" t="s">
        <v>24</v>
      </c>
      <c r="E20" s="30">
        <f>C20*90%</f>
        <v>4134780</v>
      </c>
      <c r="F20" s="74" t="s">
        <v>24</v>
      </c>
      <c r="G20" s="74"/>
    </row>
    <row r="21" spans="1:11">
      <c r="A21" s="15"/>
      <c r="C21" s="30">
        <f>C19*80%</f>
        <v>3868800</v>
      </c>
      <c r="D21" s="74" t="s">
        <v>25</v>
      </c>
      <c r="E21" s="30"/>
      <c r="F21" s="74" t="s">
        <v>25</v>
      </c>
      <c r="G21" s="74"/>
    </row>
    <row r="22" spans="1:11">
      <c r="A22" s="15"/>
      <c r="E22" s="60"/>
      <c r="F22" s="74"/>
      <c r="G22" s="74"/>
    </row>
    <row r="23" spans="1:11">
      <c r="A23" s="31" t="s">
        <v>26</v>
      </c>
      <c r="B23" s="32"/>
      <c r="C23" s="33">
        <f>C4*887</f>
        <v>1774000</v>
      </c>
      <c r="D23" s="33">
        <f>D4*D18</f>
        <v>0</v>
      </c>
    </row>
    <row r="24" spans="1:11">
      <c r="A24" s="15" t="s">
        <v>27</v>
      </c>
    </row>
    <row r="25" spans="1:11">
      <c r="A25" s="34" t="s">
        <v>28</v>
      </c>
      <c r="B25" s="16"/>
      <c r="C25" s="30">
        <f>C19*0.025/12</f>
        <v>10075</v>
      </c>
      <c r="D25" s="30"/>
    </row>
    <row r="26" spans="1:11">
      <c r="C26" s="30"/>
      <c r="D26" s="30"/>
    </row>
    <row r="27" spans="1:11">
      <c r="C27" s="30">
        <f>C19/887</f>
        <v>5452.0856820744084</v>
      </c>
      <c r="D27" s="30"/>
    </row>
    <row r="28" spans="1:11">
      <c r="C28"/>
      <c r="D28"/>
    </row>
    <row r="29" spans="1:11">
      <c r="C29"/>
      <c r="D29"/>
    </row>
    <row r="30" spans="1:11">
      <c r="C30"/>
      <c r="D30"/>
    </row>
    <row r="31" spans="1:11">
      <c r="C31"/>
      <c r="D31"/>
    </row>
    <row r="32" spans="1:11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800</v>
      </c>
      <c r="C2" s="4">
        <f t="shared" ref="C2:C11" si="2">B2*1.2</f>
        <v>960</v>
      </c>
      <c r="D2" s="4">
        <f t="shared" ref="D2:D11" si="3">C2*1.2</f>
        <v>1152</v>
      </c>
      <c r="E2" s="5">
        <f t="shared" ref="E2:E11" si="4">R2</f>
        <v>4500000</v>
      </c>
      <c r="F2" s="4">
        <f t="shared" ref="F2:F11" si="5">ROUND((E2/B2),0)</f>
        <v>5625</v>
      </c>
      <c r="G2" s="4">
        <f t="shared" ref="G2:G11" si="6">ROUND((E2/C2),0)</f>
        <v>4688</v>
      </c>
      <c r="H2" s="4">
        <f t="shared" ref="H2:H11" si="7">ROUND((E2/D2),0)</f>
        <v>3906</v>
      </c>
      <c r="I2" s="4">
        <f t="shared" ref="I2:I11" si="8">T2</f>
        <v>0</v>
      </c>
      <c r="J2" s="4">
        <f t="shared" ref="J2:J11" si="9">U2</f>
        <v>0</v>
      </c>
      <c r="K2" s="71"/>
      <c r="L2" s="71"/>
      <c r="M2" s="71"/>
      <c r="N2" s="71"/>
      <c r="O2" s="71">
        <v>0</v>
      </c>
      <c r="P2" s="71">
        <v>960</v>
      </c>
      <c r="Q2" s="71">
        <f t="shared" ref="Q2:Q11" si="10">P2/1.2</f>
        <v>800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835.83333333333337</v>
      </c>
      <c r="C3" s="4">
        <f t="shared" si="2"/>
        <v>1003</v>
      </c>
      <c r="D3" s="4">
        <f t="shared" si="3"/>
        <v>1203.5999999999999</v>
      </c>
      <c r="E3" s="5">
        <f t="shared" si="4"/>
        <v>5000000</v>
      </c>
      <c r="F3" s="4">
        <f t="shared" si="5"/>
        <v>5982</v>
      </c>
      <c r="G3" s="4">
        <f t="shared" si="6"/>
        <v>4985</v>
      </c>
      <c r="H3" s="4">
        <f t="shared" si="7"/>
        <v>4154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1003</v>
      </c>
      <c r="Q3" s="71">
        <f t="shared" si="10"/>
        <v>835.83333333333337</v>
      </c>
      <c r="R3" s="2">
        <v>5000000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829.16666666666674</v>
      </c>
      <c r="C4" s="4">
        <f t="shared" si="2"/>
        <v>995</v>
      </c>
      <c r="D4" s="4">
        <f t="shared" si="3"/>
        <v>1194</v>
      </c>
      <c r="E4" s="5">
        <f t="shared" si="4"/>
        <v>5480000</v>
      </c>
      <c r="F4" s="4">
        <f t="shared" si="5"/>
        <v>6609</v>
      </c>
      <c r="G4" s="4">
        <f t="shared" si="6"/>
        <v>5508</v>
      </c>
      <c r="H4" s="4">
        <f t="shared" si="7"/>
        <v>4590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1194</v>
      </c>
      <c r="P4" s="71">
        <f t="shared" ref="P4:P10" si="11">O4/1.2</f>
        <v>995</v>
      </c>
      <c r="Q4" s="71">
        <f t="shared" si="10"/>
        <v>829.16666666666674</v>
      </c>
      <c r="R4" s="2">
        <v>5480000</v>
      </c>
      <c r="S4" s="2"/>
      <c r="T4" s="2"/>
    </row>
    <row r="5" spans="1:35">
      <c r="A5" s="4">
        <f t="shared" si="0"/>
        <v>0</v>
      </c>
      <c r="B5" s="4">
        <f t="shared" si="1"/>
        <v>940</v>
      </c>
      <c r="C5" s="4">
        <f t="shared" si="2"/>
        <v>1128</v>
      </c>
      <c r="D5" s="4">
        <f t="shared" si="3"/>
        <v>1353.6</v>
      </c>
      <c r="E5" s="5">
        <f t="shared" si="4"/>
        <v>7000000</v>
      </c>
      <c r="F5" s="4">
        <f t="shared" si="5"/>
        <v>7447</v>
      </c>
      <c r="G5" s="4">
        <f t="shared" si="6"/>
        <v>6206</v>
      </c>
      <c r="H5" s="4">
        <f t="shared" si="7"/>
        <v>5171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v>940</v>
      </c>
      <c r="R5" s="2">
        <v>7000000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1"/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1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si="11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K12" s="71"/>
      <c r="L12" s="71"/>
      <c r="M12" s="71"/>
      <c r="N12" s="71"/>
      <c r="O12" s="71">
        <v>0</v>
      </c>
      <c r="P12" s="71">
        <f t="shared" ref="P12:P13" si="22">O12/1.2</f>
        <v>0</v>
      </c>
      <c r="Q12" s="71">
        <f t="shared" ref="Q12:Q15" si="23">P12/1.2</f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 t="shared" si="22"/>
        <v>0</v>
      </c>
      <c r="Q13" s="71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4">N17</f>
        <v>0</v>
      </c>
      <c r="B17" s="4">
        <f t="shared" ref="B17:B19" si="25">Q17</f>
        <v>0</v>
      </c>
      <c r="C17" s="4">
        <f t="shared" ref="C17:C19" si="26">B17*1.2</f>
        <v>0</v>
      </c>
      <c r="D17" s="4">
        <f t="shared" ref="D17:D19" si="27">C17*1.2</f>
        <v>0</v>
      </c>
      <c r="E17" s="5">
        <f t="shared" ref="E17:E19" si="28">R17</f>
        <v>0</v>
      </c>
      <c r="F17" s="4" t="e">
        <f t="shared" ref="F17:F19" si="29">ROUND((E17/B17),0)</f>
        <v>#DIV/0!</v>
      </c>
      <c r="G17" s="4" t="e">
        <f t="shared" ref="G17:G19" si="30">ROUND((E17/C17),0)</f>
        <v>#DIV/0!</v>
      </c>
      <c r="H17" s="4" t="e">
        <f t="shared" ref="H17:H19" si="31">ROUND((E17/D17),0)</f>
        <v>#DIV/0!</v>
      </c>
      <c r="I17" s="4">
        <f t="shared" ref="I17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f t="shared" ref="Q17:Q18" si="34">P17/1.2</f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H12" sqref="H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130" zoomScaleNormal="13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K6" sqref="K6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I21"/>
  <sheetViews>
    <sheetView workbookViewId="0">
      <selection activeCell="M27" sqref="M27"/>
    </sheetView>
  </sheetViews>
  <sheetFormatPr defaultRowHeight="15"/>
  <sheetData>
    <row r="8" spans="6:9">
      <c r="F8" s="71" t="s">
        <v>101</v>
      </c>
      <c r="G8">
        <v>18.3</v>
      </c>
      <c r="H8">
        <v>11.6</v>
      </c>
      <c r="I8">
        <f t="shared" ref="I8:I9" si="0">G8*H8</f>
        <v>212.28</v>
      </c>
    </row>
    <row r="9" spans="6:9">
      <c r="F9" s="71" t="s">
        <v>102</v>
      </c>
      <c r="G9" s="71">
        <v>12.2</v>
      </c>
      <c r="H9" s="71">
        <v>9.4</v>
      </c>
      <c r="I9" s="71">
        <f t="shared" si="0"/>
        <v>114.67999999999999</v>
      </c>
    </row>
    <row r="10" spans="6:9">
      <c r="F10" s="71" t="s">
        <v>106</v>
      </c>
      <c r="G10" s="71">
        <v>6.11</v>
      </c>
      <c r="H10" s="71">
        <v>11.7</v>
      </c>
      <c r="I10" s="71">
        <f>G10*H10</f>
        <v>71.486999999999995</v>
      </c>
    </row>
    <row r="11" spans="6:9">
      <c r="F11" s="71" t="s">
        <v>104</v>
      </c>
      <c r="G11" s="71">
        <v>11.11</v>
      </c>
      <c r="H11" s="71">
        <v>10.119999999999999</v>
      </c>
      <c r="I11" s="71">
        <f>G11*H11</f>
        <v>112.43319999999999</v>
      </c>
    </row>
    <row r="12" spans="6:9">
      <c r="F12" s="71" t="s">
        <v>105</v>
      </c>
      <c r="G12" s="71">
        <v>11.11</v>
      </c>
      <c r="H12" s="71">
        <v>11.9</v>
      </c>
      <c r="I12" s="71">
        <f>G12*H12</f>
        <v>132.209</v>
      </c>
    </row>
    <row r="13" spans="6:9">
      <c r="F13" s="71" t="s">
        <v>106</v>
      </c>
      <c r="G13" s="71">
        <v>3.8</v>
      </c>
      <c r="H13" s="71">
        <v>10.3</v>
      </c>
      <c r="I13" s="71">
        <f>G13*H13</f>
        <v>39.14</v>
      </c>
    </row>
    <row r="14" spans="6:9">
      <c r="I14" s="7">
        <f>SUM(I8:I13)</f>
        <v>682.22919999999999</v>
      </c>
    </row>
    <row r="15" spans="6:9">
      <c r="F15" s="71" t="s">
        <v>100</v>
      </c>
      <c r="G15" s="71">
        <v>10.9</v>
      </c>
      <c r="H15" s="71">
        <v>7.8</v>
      </c>
      <c r="I15" s="7">
        <f t="shared" ref="I15:I17" si="1">G15*H15</f>
        <v>85.02</v>
      </c>
    </row>
    <row r="16" spans="6:9">
      <c r="G16" s="71"/>
      <c r="H16" s="71"/>
      <c r="I16" s="71">
        <f>SUM(I8:I15)</f>
        <v>1449.4784</v>
      </c>
    </row>
    <row r="17" spans="5:9">
      <c r="E17" s="71" t="s">
        <v>69</v>
      </c>
      <c r="G17" s="71">
        <v>6.8</v>
      </c>
      <c r="H17" s="71">
        <v>8.6999999999999993</v>
      </c>
      <c r="I17" s="71">
        <f t="shared" si="1"/>
        <v>59.16</v>
      </c>
    </row>
    <row r="18" spans="5:9">
      <c r="F18" s="71" t="s">
        <v>103</v>
      </c>
      <c r="G18" s="71">
        <v>7.5</v>
      </c>
      <c r="H18" s="71">
        <v>4.8</v>
      </c>
      <c r="I18" s="71">
        <f>G18*H18</f>
        <v>36</v>
      </c>
    </row>
    <row r="19" spans="5:9">
      <c r="G19" s="71"/>
      <c r="I19" s="7">
        <f>SUM(I17:I18)</f>
        <v>95.16</v>
      </c>
    </row>
    <row r="21" spans="5:9">
      <c r="F21" s="71" t="s">
        <v>107</v>
      </c>
      <c r="I21" s="7">
        <f>I19+I15+I14</f>
        <v>862.40920000000006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HP</cp:lastModifiedBy>
  <cp:lastPrinted>2019-11-05T06:14:02Z</cp:lastPrinted>
  <dcterms:created xsi:type="dcterms:W3CDTF">2018-02-17T10:36:41Z</dcterms:created>
  <dcterms:modified xsi:type="dcterms:W3CDTF">2023-09-30T12:54:13Z</dcterms:modified>
</cp:coreProperties>
</file>