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C20" i="1"/>
  <c r="C14" i="1"/>
  <c r="C10" i="1"/>
  <c r="C11" i="1" s="1"/>
  <c r="C8" i="1"/>
  <c r="C6" i="1"/>
  <c r="C12" i="1" s="1"/>
  <c r="C5" i="1"/>
  <c r="H6" i="1"/>
  <c r="G9" i="1"/>
  <c r="G8" i="1"/>
  <c r="B20" i="1"/>
  <c r="G6" i="1"/>
  <c r="C13" i="1" l="1"/>
  <c r="C15" i="1" s="1"/>
  <c r="C17" i="1" s="1"/>
  <c r="C21" i="1" s="1"/>
  <c r="H1" i="1"/>
  <c r="H39" i="1"/>
  <c r="G39" i="1"/>
  <c r="D39" i="1"/>
  <c r="B39" i="1"/>
  <c r="H38" i="1"/>
  <c r="G38" i="1"/>
  <c r="D38" i="1"/>
  <c r="B38" i="1"/>
  <c r="B37" i="1"/>
  <c r="B36" i="1"/>
  <c r="B35" i="1"/>
  <c r="C18" i="1" l="1"/>
  <c r="C19" i="1"/>
  <c r="G37" i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<sst xmlns="http://schemas.openxmlformats.org/spreadsheetml/2006/main" count="33" uniqueCount="30">
  <si>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</si>
  <si>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</si>
  <si>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</si>
  <si>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</si>
  <si>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</si>
  <si>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</si>
  <si>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</si>
  <si>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</si>
  <si>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</si>
  <si>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</si>
  <si>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</si>
  <si>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</si>
  <si>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</si>
  <si>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</si>
  <si>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</si>
  <si>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</si>
  <si>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</si>
  <si>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</si>
  <si>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</si>
  <si>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</si>
  <si>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</si>
  <si>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</si>
  <si>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</si>
  <si>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</si>
  <si>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</si>
  <si>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</si>
  <si>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</si>
  <si>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Flat No.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</si>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</sst>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14" fillId="2" borderId="1" xfId="0" applyFont="1" applyFill="1" applyBorder="1"/>
    <xf numFmtId="43" fontId="0" fillId="0" borderId="6" xfId="0" applyNumberFormat="1" applyBorder="1"/>
    <xf numFmtId="43" fontId="12" fillId="2" borderId="1" xfId="1" applyNumberFormat="1" applyFont="1" applyFill="1" applyBorder="1"/>
    <xf numFmtId="164" fontId="13" fillId="0" borderId="1" xfId="1" applyFont="1" applyFill="1" applyBorder="1" applyAlignment="1">
      <alignment wrapText="1"/>
    </xf>
    <xf numFmtId="0" fontId="12" fillId="2" borderId="1" xfId="0" applyFont="1" applyFill="1" applyBorder="1"/>
    <xf numFmtId="43" fontId="12" fillId="2" borderId="1" xfId="0" applyNumberFormat="1" applyFont="1" applyFill="1" applyBorder="1"/>
    <xf numFmtId="164" fontId="12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45</xdr:row>
      <xdr:rowOff>29775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44</xdr:row>
      <xdr:rowOff>105960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44</xdr:row>
      <xdr:rowOff>144065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373824</xdr:colOff>
      <xdr:row>44</xdr:row>
      <xdr:rowOff>39275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33024" cy="8421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163734</xdr:colOff>
      <xdr:row>45</xdr:row>
      <xdr:rowOff>182197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65334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>
        <f>2023-10</f>
        <v>2013</v>
      </c>
      <c r="I1" s="4"/>
      <c r="L1" s="2"/>
      <c r="M1" s="3"/>
      <c r="N1" s="3"/>
      <c r="O1" s="4"/>
    </row>
    <row r="2" spans="1:15" ht="16.5" x14ac:dyDescent="0.3">
      <c r="A2" s="32" t="s">
        <v>27</v>
      </c>
      <c r="B2" s="42">
        <v>2506</v>
      </c>
      <c r="C2" s="42">
        <v>2706</v>
      </c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27500</v>
      </c>
      <c r="C3" s="43">
        <v>27500</v>
      </c>
      <c r="D3" s="34"/>
      <c r="E3" s="15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3">
        <v>3000</v>
      </c>
      <c r="C4" s="43">
        <v>3000</v>
      </c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24500</v>
      </c>
      <c r="C5" s="54">
        <f>C3-C4</f>
        <v>24500</v>
      </c>
      <c r="E5" t="s">
        <v>27</v>
      </c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3000</v>
      </c>
      <c r="C6" s="43">
        <f>C4</f>
        <v>3000</v>
      </c>
      <c r="E6" s="15">
        <v>2506</v>
      </c>
      <c r="F6" s="15">
        <v>714</v>
      </c>
      <c r="G6" s="34">
        <f>F6*1.1</f>
        <v>785.40000000000009</v>
      </c>
      <c r="H6" s="23">
        <f>72.99*10.764</f>
        <v>785.66435999999987</v>
      </c>
      <c r="I6" s="47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>
        <v>0</v>
      </c>
      <c r="E7">
        <v>2706</v>
      </c>
      <c r="F7" s="15">
        <v>714</v>
      </c>
      <c r="G7" s="34">
        <v>22000</v>
      </c>
      <c r="H7" s="23"/>
      <c r="I7" s="47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>
        <f>C9-C7</f>
        <v>60</v>
      </c>
      <c r="F8" s="15"/>
      <c r="G8" s="45">
        <f>G7*G6</f>
        <v>17278800.000000004</v>
      </c>
      <c r="H8" s="49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>
        <v>60</v>
      </c>
      <c r="F9" s="27"/>
      <c r="G9" s="38">
        <f>G8/714</f>
        <v>24200.000000000004</v>
      </c>
      <c r="H9" s="48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>
        <f>90*C7/C9</f>
        <v>0</v>
      </c>
      <c r="F10" s="15"/>
      <c r="G10" s="38"/>
      <c r="H10" s="48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4">
        <f>B10%</f>
        <v>0</v>
      </c>
      <c r="C11" s="44">
        <f>C10%</f>
        <v>0</v>
      </c>
      <c r="D11" s="37"/>
      <c r="E11" s="30"/>
      <c r="F11" s="15" t="s">
        <v>25</v>
      </c>
      <c r="G11" s="38"/>
      <c r="H11" s="50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3">
        <f>B6*B11</f>
        <v>0</v>
      </c>
      <c r="C12" s="43">
        <f>C6*C11</f>
        <v>0</v>
      </c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3">
        <f>B6-B12</f>
        <v>3000</v>
      </c>
      <c r="C13" s="43">
        <f>C6-C12</f>
        <v>3000</v>
      </c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3">
        <f>B5</f>
        <v>24500</v>
      </c>
      <c r="C14" s="43">
        <f>C5</f>
        <v>24500</v>
      </c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3">
        <f>B14+B13</f>
        <v>27500</v>
      </c>
      <c r="C15" s="43">
        <f>C14+C13</f>
        <v>27500</v>
      </c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1" t="s">
        <v>23</v>
      </c>
      <c r="B16" s="55">
        <v>714</v>
      </c>
      <c r="C16" s="56">
        <v>714</v>
      </c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1" t="s">
        <v>11</v>
      </c>
      <c r="B17" s="56">
        <f>B16*B15</f>
        <v>19635000</v>
      </c>
      <c r="C17" s="56">
        <f>C16*C15</f>
        <v>19635000</v>
      </c>
      <c r="E17" s="15"/>
      <c r="F17" s="27"/>
      <c r="G17" s="29"/>
      <c r="H17" s="14"/>
      <c r="I17" s="13"/>
      <c r="L17" s="5"/>
      <c r="N17" s="11"/>
      <c r="O17" s="6"/>
    </row>
    <row r="18" spans="1:15" ht="16.5" x14ac:dyDescent="0.3">
      <c r="A18" s="51" t="s">
        <v>28</v>
      </c>
      <c r="B18" s="56">
        <f>B17*0.9</f>
        <v>17671500</v>
      </c>
      <c r="C18" s="56">
        <f>C17*0.9</f>
        <v>17671500</v>
      </c>
      <c r="E18" s="15"/>
      <c r="F18" s="27"/>
      <c r="G18" s="29"/>
      <c r="H18" s="14"/>
      <c r="I18" s="13"/>
      <c r="L18" s="5"/>
      <c r="N18" s="11"/>
      <c r="O18" s="6"/>
    </row>
    <row r="19" spans="1:15" ht="16.5" x14ac:dyDescent="0.3">
      <c r="A19" s="51" t="s">
        <v>29</v>
      </c>
      <c r="B19" s="53">
        <f>B17*0.8</f>
        <v>15708000</v>
      </c>
      <c r="C19" s="56">
        <f>C17*0.8</f>
        <v>15708000</v>
      </c>
      <c r="E19" s="15"/>
      <c r="F19" s="27"/>
      <c r="G19" s="27"/>
      <c r="H19" s="14"/>
      <c r="I19" s="13"/>
      <c r="L19" s="5"/>
      <c r="N19" s="14"/>
      <c r="O19" s="13"/>
    </row>
    <row r="20" spans="1:15" ht="16.5" x14ac:dyDescent="0.3">
      <c r="A20" s="51" t="s">
        <v>12</v>
      </c>
      <c r="B20" s="56">
        <f>785*B4</f>
        <v>2355000</v>
      </c>
      <c r="C20" s="56">
        <f>785*C4</f>
        <v>2355000</v>
      </c>
      <c r="D20" s="34"/>
      <c r="E20" s="15"/>
      <c r="F20" s="15"/>
      <c r="G20" s="15"/>
      <c r="I20" s="52"/>
    </row>
    <row r="21" spans="1:15" ht="16.5" x14ac:dyDescent="0.3">
      <c r="A21" s="55" t="s">
        <v>16</v>
      </c>
      <c r="B21" s="57">
        <f>B17*0.03/12</f>
        <v>49087.5</v>
      </c>
      <c r="C21" s="56">
        <f>C17*0.03/12</f>
        <v>49087.5</v>
      </c>
      <c r="D21" s="46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>
        <v>639</v>
      </c>
      <c r="D27" s="21"/>
      <c r="E27" s="21"/>
      <c r="F27" s="21">
        <v>17500000</v>
      </c>
      <c r="G27" s="23">
        <f t="shared" ref="G27:G33" si="0">F27/C27</f>
        <v>27386.541471048513</v>
      </c>
      <c r="H27" s="23" t="e">
        <f>F27/D27</f>
        <v>#DIV/0!</v>
      </c>
      <c r="I27" s="23" t="e">
        <f t="shared" ref="I27:I33" si="1">F27/B27</f>
        <v>#DIV/0!</v>
      </c>
      <c r="J27" s="21">
        <f>D27/C27</f>
        <v>0</v>
      </c>
      <c r="K27" s="31"/>
    </row>
    <row r="28" spans="1:15" ht="17.25" x14ac:dyDescent="0.3">
      <c r="B28" s="22"/>
      <c r="C28" s="22">
        <v>679</v>
      </c>
      <c r="D28" s="21"/>
      <c r="E28" s="21"/>
      <c r="F28" s="21">
        <v>19000000</v>
      </c>
      <c r="G28" s="23">
        <f t="shared" si="0"/>
        <v>27982.326951399118</v>
      </c>
      <c r="H28" s="23" t="e">
        <f>F28/D28</f>
        <v>#DIV/0!</v>
      </c>
      <c r="I28" s="23" t="e">
        <f t="shared" si="1"/>
        <v>#DIV/0!</v>
      </c>
      <c r="J28" s="21">
        <f>D28/C28</f>
        <v>0</v>
      </c>
      <c r="K28" s="31"/>
    </row>
    <row r="29" spans="1:15" x14ac:dyDescent="0.25">
      <c r="B29" s="22"/>
      <c r="C29" s="22">
        <v>770</v>
      </c>
      <c r="D29" s="21"/>
      <c r="E29" s="21"/>
      <c r="F29" s="23">
        <v>23500000</v>
      </c>
      <c r="G29" s="23">
        <f t="shared" si="0"/>
        <v>30519.480519480519</v>
      </c>
      <c r="H29" s="23" t="e">
        <f>F29/D29</f>
        <v>#DIV/0!</v>
      </c>
      <c r="I29" s="23" t="e">
        <f t="shared" si="1"/>
        <v>#DIV/0!</v>
      </c>
      <c r="J29" s="21"/>
    </row>
    <row r="30" spans="1:15" x14ac:dyDescent="0.25">
      <c r="B30" s="22"/>
      <c r="C30" s="22">
        <v>721</v>
      </c>
      <c r="D30" s="21"/>
      <c r="E30" s="21"/>
      <c r="F30" s="23">
        <v>20200000</v>
      </c>
      <c r="G30" s="23">
        <f t="shared" si="0"/>
        <v>28016.643550624132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>
        <v>758</v>
      </c>
      <c r="D31" s="39"/>
      <c r="F31" s="40">
        <v>20800000</v>
      </c>
      <c r="G31" s="40">
        <f t="shared" si="0"/>
        <v>27440.633245382585</v>
      </c>
      <c r="H31" s="23" t="e">
        <f t="shared" si="2"/>
        <v>#DIV/0!</v>
      </c>
      <c r="I31" s="40" t="e">
        <f t="shared" si="1"/>
        <v>#DIV/0!</v>
      </c>
    </row>
    <row r="32" spans="1:15" x14ac:dyDescent="0.25">
      <c r="C32" s="19">
        <v>750</v>
      </c>
      <c r="F32" s="40">
        <v>25400000</v>
      </c>
      <c r="G32" s="40">
        <f t="shared" si="0"/>
        <v>33866.666666666664</v>
      </c>
      <c r="H32" s="40" t="e">
        <f t="shared" si="2"/>
        <v>#DIV/0!</v>
      </c>
      <c r="I32" s="40" t="e">
        <f t="shared" si="1"/>
        <v>#DIV/0!</v>
      </c>
      <c r="J32">
        <f>B32/C32</f>
        <v>0</v>
      </c>
    </row>
    <row r="33" spans="1:12" x14ac:dyDescent="0.25">
      <c r="F33" s="39"/>
      <c r="G33" s="40" t="e">
        <f t="shared" si="0"/>
        <v>#DIV/0!</v>
      </c>
      <c r="H33" s="40" t="e">
        <f t="shared" si="2"/>
        <v>#DIV/0!</v>
      </c>
      <c r="I33" s="40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f>38.25*10.764</f>
        <v>411.72299999999996</v>
      </c>
      <c r="C35" s="19">
        <v>6000000</v>
      </c>
      <c r="D35">
        <f>C35/B35</f>
        <v>14572.904598480047</v>
      </c>
      <c r="E35">
        <v>378200</v>
      </c>
      <c r="F35">
        <v>30000</v>
      </c>
      <c r="G35">
        <f>F35+E35+C35</f>
        <v>6408200</v>
      </c>
      <c r="H35">
        <f>G35/B35</f>
        <v>15564.347874663306</v>
      </c>
      <c r="I35" s="15" t="e">
        <f>G35/#REF!</f>
        <v>#REF!</v>
      </c>
      <c r="J35" t="e">
        <f>G35/A35</f>
        <v>#DIV/0!</v>
      </c>
    </row>
    <row r="36" spans="1:12" x14ac:dyDescent="0.25">
      <c r="B36" s="19">
        <f>38.25*10.764</f>
        <v>411.72299999999996</v>
      </c>
      <c r="C36" s="19">
        <v>6500000</v>
      </c>
      <c r="D36">
        <f>C36/B36</f>
        <v>15787.313315020052</v>
      </c>
      <c r="E36">
        <v>390000</v>
      </c>
      <c r="F36">
        <v>30000</v>
      </c>
      <c r="G36">
        <f>F36+E36+C36</f>
        <v>6920000</v>
      </c>
      <c r="H36">
        <f>G36/B36</f>
        <v>16807.416636913655</v>
      </c>
      <c r="I36" s="15" t="e">
        <f>G36/#REF!</f>
        <v>#REF!</v>
      </c>
      <c r="J36" t="e">
        <f>G36/A36</f>
        <v>#DIV/0!</v>
      </c>
      <c r="K36">
        <f>B36+A36</f>
        <v>411.72299999999996</v>
      </c>
      <c r="L36">
        <f>G36/K36</f>
        <v>16807.416636913655</v>
      </c>
    </row>
    <row r="37" spans="1:12" x14ac:dyDescent="0.25">
      <c r="B37" s="19">
        <f>38.25*10.764</f>
        <v>411.72299999999996</v>
      </c>
      <c r="C37" s="19">
        <v>8000000</v>
      </c>
      <c r="D37">
        <f>C37/B37</f>
        <v>19430.539464640064</v>
      </c>
      <c r="E37">
        <v>480000</v>
      </c>
      <c r="F37">
        <v>30000</v>
      </c>
      <c r="G37">
        <f>F37+E37+C37</f>
        <v>8510000</v>
      </c>
      <c r="H37">
        <f>G37/B37</f>
        <v>20669.236355510868</v>
      </c>
    </row>
    <row r="38" spans="1:12" ht="15.75" x14ac:dyDescent="0.25">
      <c r="A38" s="17"/>
      <c r="B38" s="19">
        <f>63.54*10.764</f>
        <v>683.94455999999991</v>
      </c>
      <c r="C38" s="19">
        <v>12000000</v>
      </c>
      <c r="D38">
        <f>C38/B38</f>
        <v>17545.281740379662</v>
      </c>
      <c r="E38">
        <v>720000</v>
      </c>
      <c r="F38">
        <v>30000</v>
      </c>
      <c r="G38">
        <f>F38+E38+C38</f>
        <v>12750000</v>
      </c>
      <c r="H38">
        <f>G38/B38</f>
        <v>18641.861849153389</v>
      </c>
    </row>
    <row r="39" spans="1:12" ht="15.75" x14ac:dyDescent="0.25">
      <c r="A39" s="17"/>
      <c r="B39" s="19">
        <f>42.62*10.764</f>
        <v>458.76167999999996</v>
      </c>
      <c r="C39" s="19">
        <v>7000000</v>
      </c>
      <c r="D39">
        <f>C39/B39</f>
        <v>15258.467097775037</v>
      </c>
      <c r="E39">
        <v>420000</v>
      </c>
      <c r="F39">
        <v>30000</v>
      </c>
      <c r="G39">
        <f>F39+E39+C39</f>
        <v>7450000</v>
      </c>
      <c r="H39">
        <f>G39/B39</f>
        <v>16239.368554060577</v>
      </c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B24" sqref="AB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2023-09-30T10:03:27Z</dcterms:modified>
</cp:coreProperties>
</file>