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2" i="1" l="1"/>
  <c r="D34" i="1" l="1"/>
  <c r="B22" i="1" l="1"/>
  <c r="D33" i="1" l="1"/>
  <c r="D32" i="1"/>
  <c r="D31" i="1"/>
  <c r="D30" i="1"/>
  <c r="D29" i="1"/>
  <c r="N23" i="1"/>
  <c r="F7" i="1"/>
  <c r="F13" i="1"/>
  <c r="E8" i="1"/>
  <c r="G6" i="1"/>
  <c r="I6" i="1"/>
  <c r="H6" i="1"/>
  <c r="E6" i="1" l="1"/>
  <c r="F6" i="1"/>
  <c r="B37" i="1" l="1"/>
  <c r="I39" i="1"/>
  <c r="J39" i="1" s="1"/>
  <c r="B10" i="1"/>
  <c r="G40" i="1"/>
  <c r="H40" i="1" s="1"/>
  <c r="D40" i="1"/>
  <c r="G39" i="1"/>
  <c r="J4" i="1" l="1"/>
  <c r="H31" i="1" l="1"/>
  <c r="J5" i="1" l="1"/>
  <c r="H30" i="1"/>
  <c r="H29" i="1"/>
  <c r="B8" i="1" l="1"/>
  <c r="G29" i="1" l="1"/>
  <c r="G30" i="1" l="1"/>
  <c r="G31" i="1"/>
  <c r="G32" i="1"/>
  <c r="H32" i="1"/>
  <c r="G33" i="1"/>
  <c r="H33" i="1"/>
  <c r="G34" i="1"/>
  <c r="H34" i="1"/>
  <c r="G35" i="1"/>
  <c r="H35" i="1"/>
  <c r="G37" i="1"/>
  <c r="G38" i="1"/>
  <c r="H39" i="1"/>
  <c r="H38" i="1" l="1"/>
  <c r="H37" i="1"/>
  <c r="D38" i="1" l="1"/>
  <c r="I34" i="1" l="1"/>
  <c r="I33" i="1"/>
  <c r="I35" i="1"/>
  <c r="D39" i="1" l="1"/>
  <c r="D37" i="1" l="1"/>
  <c r="I30" i="1"/>
  <c r="I31" i="1"/>
  <c r="I32" i="1"/>
  <c r="H3" i="1" l="1"/>
  <c r="B5" i="1" l="1"/>
  <c r="B11" i="1" l="1"/>
  <c r="B6" i="1"/>
  <c r="B14" i="1"/>
  <c r="B12" i="1" l="1"/>
  <c r="B13" i="1" s="1"/>
  <c r="B15" i="1" s="1"/>
  <c r="B17" i="1" s="1"/>
  <c r="B19" i="1" s="1"/>
  <c r="B20" i="1" l="1"/>
  <c r="B21" i="1"/>
  <c r="B23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<sst xmlns="http://schemas.openxmlformats.org/spreadsheetml/2006/main" count="34" uniqueCount="32">
  <si>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</si>
  <si>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</si>
  <si>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</si>
  <si>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</si>
  <si>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</si>
  <si>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</si>
  <si>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</si>
  <si>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</si>
  <si>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</si>
  <si>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</si>
  <si>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</si>
  <si>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</si>
  <si>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</si>
  <si>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</si>
  <si>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</si>
  <si>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</si>
  <si>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</si>
  <si>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</si>
  <si>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</si>
  <si>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</si>
  <si>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</si>
  <si>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</si>
  <si>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</si>
  <si>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</si>
  <si>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</si>
  <si>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</si>
  <si>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RV</t>
  </si>
  <si>
    <t>DV</t>
  </si>
  <si>
    <t>Usable Area</t>
  </si>
  <si>
    <t>Car Parking Value - 3</t>
  </si>
  <si>
    <t>Total Fair Market Value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</si>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</sst>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164" fontId="13" fillId="0" borderId="0" xfId="1" applyFont="1" applyFill="1" applyBorder="1"/>
    <xf numFmtId="164" fontId="11" fillId="0" borderId="0" xfId="0" applyNumberFormat="1" applyFont="1"/>
    <xf numFmtId="164" fontId="12" fillId="0" borderId="0" xfId="1" applyFont="1" applyFill="1" applyBorder="1" applyAlignment="1">
      <alignment wrapText="1"/>
    </xf>
    <xf numFmtId="164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11" fillId="0" borderId="0" xfId="1" applyFont="1" applyBorder="1"/>
    <xf numFmtId="164" fontId="13" fillId="0" borderId="0" xfId="0" applyNumberFormat="1" applyFont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0" fontId="0" fillId="0" borderId="0" xfId="0" applyBorder="1"/>
    <xf numFmtId="164" fontId="0" fillId="0" borderId="0" xfId="0" applyNumberFormat="1" applyBorder="1"/>
    <xf numFmtId="43" fontId="0" fillId="0" borderId="0" xfId="0" applyNumberFormat="1"/>
    <xf numFmtId="43" fontId="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43</xdr:row>
      <xdr:rowOff>29722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43</xdr:row>
      <xdr:rowOff>144038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192994</xdr:colOff>
      <xdr:row>42</xdr:row>
      <xdr:rowOff>124959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71394" cy="8125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412015</xdr:colOff>
      <xdr:row>43</xdr:row>
      <xdr:rowOff>39249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80815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382840</xdr:colOff>
      <xdr:row>42</xdr:row>
      <xdr:rowOff>1117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84440" cy="8002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45</xdr:row>
      <xdr:rowOff>115512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tabSelected="1" zoomScaleNormal="100" workbookViewId="0">
      <selection activeCell="E19" sqref="E19:E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0"/>
      <c r="C2" s="52"/>
      <c r="D2" s="53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48500</v>
      </c>
      <c r="C3" s="54"/>
      <c r="D3" s="55"/>
      <c r="E3" s="14"/>
      <c r="F3">
        <v>2015</v>
      </c>
      <c r="G3" s="6">
        <v>2023</v>
      </c>
      <c r="H3" s="7">
        <f>G3-F3</f>
        <v>8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4"/>
      <c r="D4" s="55"/>
      <c r="E4" s="14"/>
      <c r="F4" s="51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45500</v>
      </c>
      <c r="C5" s="56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7"/>
      <c r="E6" s="14">
        <f>123.12*10.764</f>
        <v>1325.26368</v>
      </c>
      <c r="F6" s="14">
        <f>100.43*10.764</f>
        <v>1081.0285200000001</v>
      </c>
      <c r="G6" s="14">
        <f>F6*1.2</f>
        <v>1297.234224</v>
      </c>
      <c r="H6" s="31">
        <f>169.08*10.764</f>
        <v>1819.97712</v>
      </c>
      <c r="I6" s="43">
        <f>H6/E6</f>
        <v>1.3732943469785575</v>
      </c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8</v>
      </c>
      <c r="C7" s="58"/>
      <c r="D7" s="14"/>
      <c r="E7" s="14">
        <v>48000</v>
      </c>
      <c r="F7" s="14">
        <f>E6/F6</f>
        <v>1.2259285074181021</v>
      </c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52</v>
      </c>
      <c r="C8" s="58"/>
      <c r="D8" s="14"/>
      <c r="E8">
        <f>E7*E6</f>
        <v>63612656.640000001</v>
      </c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8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12</v>
      </c>
      <c r="C10" s="58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0.12</v>
      </c>
      <c r="C11" s="59"/>
      <c r="D11" s="60"/>
      <c r="E11" s="61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360</v>
      </c>
      <c r="C12" s="54"/>
      <c r="E12" s="62"/>
      <c r="F12" s="14">
        <v>1128</v>
      </c>
      <c r="G12" s="13">
        <v>81</v>
      </c>
      <c r="H12" s="26">
        <v>30</v>
      </c>
      <c r="I12" s="25">
        <v>64</v>
      </c>
      <c r="J12" s="19">
        <v>44</v>
      </c>
      <c r="K12" s="17"/>
      <c r="L12" s="71">
        <f>G12+I12</f>
        <v>145</v>
      </c>
      <c r="M12" s="15"/>
      <c r="N12" s="7"/>
      <c r="O12" s="5"/>
    </row>
    <row r="13" spans="1:15" ht="16.5" x14ac:dyDescent="0.3">
      <c r="A13" s="30" t="s">
        <v>9</v>
      </c>
      <c r="B13" s="38">
        <f>B6-B12</f>
        <v>2640</v>
      </c>
      <c r="C13" s="54"/>
      <c r="D13" s="63"/>
      <c r="E13" s="62"/>
      <c r="F13" s="14">
        <f>F12+G12+H12+I12+J12</f>
        <v>1347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45500</v>
      </c>
      <c r="C14" s="54"/>
      <c r="D14" s="55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48140</v>
      </c>
      <c r="C15" s="54"/>
      <c r="D15" s="55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28</v>
      </c>
      <c r="B16" s="48">
        <v>1325</v>
      </c>
      <c r="C16" s="58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7">
        <f>B16*B15</f>
        <v>63785500</v>
      </c>
      <c r="D17" s="70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29</v>
      </c>
      <c r="B18" s="47">
        <v>4500000</v>
      </c>
      <c r="C18" s="64"/>
      <c r="D18" s="70"/>
      <c r="E18" s="14"/>
      <c r="F18" s="26"/>
      <c r="G18" s="26"/>
      <c r="H18" s="13"/>
      <c r="I18" s="12"/>
      <c r="L18" s="68"/>
      <c r="N18" s="13"/>
      <c r="O18" s="69"/>
    </row>
    <row r="19" spans="1:15" ht="16.5" x14ac:dyDescent="0.3">
      <c r="A19" s="47" t="s">
        <v>30</v>
      </c>
      <c r="B19" s="47">
        <f>B18+B17</f>
        <v>68285500</v>
      </c>
      <c r="C19" s="64"/>
      <c r="D19" s="70"/>
      <c r="E19" s="14"/>
      <c r="F19" s="26"/>
      <c r="G19" s="26"/>
      <c r="H19" s="13"/>
      <c r="I19" s="12"/>
      <c r="L19" s="68"/>
      <c r="N19" s="13"/>
      <c r="O19" s="69"/>
    </row>
    <row r="20" spans="1:15" ht="16.5" x14ac:dyDescent="0.3">
      <c r="A20" s="47" t="s">
        <v>26</v>
      </c>
      <c r="B20" s="47">
        <f>B19*0.9</f>
        <v>61456950</v>
      </c>
      <c r="C20" s="64"/>
      <c r="E20" s="14"/>
      <c r="F20" s="26" t="s">
        <v>31</v>
      </c>
      <c r="G20" s="26"/>
      <c r="H20" s="13"/>
      <c r="I20" s="12"/>
      <c r="L20" s="68"/>
      <c r="N20" s="13"/>
      <c r="O20" s="69"/>
    </row>
    <row r="21" spans="1:15" ht="16.5" x14ac:dyDescent="0.3">
      <c r="A21" s="47" t="s">
        <v>27</v>
      </c>
      <c r="B21" s="47">
        <f>B19*0.8</f>
        <v>54628400</v>
      </c>
      <c r="C21" s="64"/>
      <c r="E21" s="14"/>
      <c r="F21" s="26"/>
      <c r="G21" s="26"/>
      <c r="H21" s="13"/>
      <c r="I21" s="12"/>
      <c r="L21" s="68"/>
      <c r="N21" s="13">
        <v>1081</v>
      </c>
      <c r="O21" s="69"/>
    </row>
    <row r="22" spans="1:15" ht="16.5" x14ac:dyDescent="0.3">
      <c r="A22" s="47" t="s">
        <v>12</v>
      </c>
      <c r="B22" s="47">
        <f>1325*B4</f>
        <v>3975000</v>
      </c>
      <c r="C22" s="64"/>
      <c r="D22" s="55"/>
      <c r="E22" s="14"/>
      <c r="F22" s="14"/>
      <c r="G22" s="14"/>
      <c r="I22" s="5"/>
      <c r="N22">
        <v>1621</v>
      </c>
    </row>
    <row r="23" spans="1:15" ht="16.5" x14ac:dyDescent="0.3">
      <c r="A23" s="41" t="s">
        <v>16</v>
      </c>
      <c r="B23" s="42">
        <f>B17*0.03/12</f>
        <v>159463.75</v>
      </c>
      <c r="C23" s="64"/>
      <c r="D23" s="65"/>
      <c r="E23" s="14"/>
      <c r="I23" s="14"/>
      <c r="N23" s="70">
        <f>N22/N21</f>
        <v>1.4995374653098983</v>
      </c>
    </row>
    <row r="24" spans="1:15" x14ac:dyDescent="0.25">
      <c r="B24" s="24"/>
      <c r="C24" s="24"/>
    </row>
    <row r="25" spans="1:15" x14ac:dyDescent="0.25">
      <c r="B25" s="24"/>
      <c r="C25" s="24"/>
    </row>
    <row r="26" spans="1:15" x14ac:dyDescent="0.25">
      <c r="F26" s="14"/>
    </row>
    <row r="27" spans="1:15" x14ac:dyDescent="0.25">
      <c r="D27" t="s">
        <v>14</v>
      </c>
    </row>
    <row r="28" spans="1:15" x14ac:dyDescent="0.25">
      <c r="B28" s="21" t="s">
        <v>20</v>
      </c>
      <c r="C28" s="21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21">
        <v>1450</v>
      </c>
      <c r="C29" s="21">
        <v>1081</v>
      </c>
      <c r="D29" s="20">
        <f t="shared" ref="D29:D34" si="0">C29*1.23</f>
        <v>1329.6299999999999</v>
      </c>
      <c r="E29" s="20"/>
      <c r="F29" s="20">
        <v>67500000</v>
      </c>
      <c r="G29" s="22">
        <f t="shared" ref="G29:G35" si="1">F29/C29</f>
        <v>62442.183163737282</v>
      </c>
      <c r="H29" s="22">
        <f>F29/D29</f>
        <v>50766.002572144134</v>
      </c>
      <c r="I29" s="22"/>
      <c r="J29" s="20"/>
      <c r="K29" s="29"/>
    </row>
    <row r="30" spans="1:15" ht="17.25" x14ac:dyDescent="0.3">
      <c r="B30" s="21"/>
      <c r="C30" s="21">
        <v>1081</v>
      </c>
      <c r="D30" s="20">
        <f t="shared" si="0"/>
        <v>1329.6299999999999</v>
      </c>
      <c r="E30" s="20"/>
      <c r="F30" s="20">
        <v>66000000</v>
      </c>
      <c r="G30" s="22">
        <f t="shared" si="1"/>
        <v>61054.57909343201</v>
      </c>
      <c r="H30" s="22">
        <f>F30/D30</f>
        <v>49637.869181652044</v>
      </c>
      <c r="I30" s="22" t="e">
        <f t="shared" ref="I30:I35" si="2">F30/B30</f>
        <v>#DIV/0!</v>
      </c>
      <c r="J30" s="20"/>
      <c r="K30" s="29"/>
    </row>
    <row r="31" spans="1:15" x14ac:dyDescent="0.25">
      <c r="B31" s="21"/>
      <c r="C31" s="21">
        <v>1081</v>
      </c>
      <c r="D31" s="20">
        <f t="shared" si="0"/>
        <v>1329.6299999999999</v>
      </c>
      <c r="E31" s="20"/>
      <c r="F31" s="20">
        <v>64500000</v>
      </c>
      <c r="G31" s="22">
        <f t="shared" si="1"/>
        <v>59666.975023126732</v>
      </c>
      <c r="H31" s="22">
        <f>F31/D31</f>
        <v>48509.735791159954</v>
      </c>
      <c r="I31" s="22" t="e">
        <f t="shared" si="2"/>
        <v>#DIV/0!</v>
      </c>
      <c r="J31" s="20"/>
    </row>
    <row r="32" spans="1:15" x14ac:dyDescent="0.25">
      <c r="B32" s="21"/>
      <c r="C32" s="21">
        <v>1300</v>
      </c>
      <c r="D32" s="20">
        <f t="shared" si="0"/>
        <v>1599</v>
      </c>
      <c r="E32" s="20"/>
      <c r="F32" s="22">
        <v>69500000</v>
      </c>
      <c r="G32" s="22">
        <f t="shared" si="1"/>
        <v>53461.538461538461</v>
      </c>
      <c r="H32" s="22">
        <f t="shared" ref="H32:H35" si="3">F32/D32</f>
        <v>43464.665415884927</v>
      </c>
      <c r="I32" s="22" t="e">
        <f t="shared" si="2"/>
        <v>#DIV/0!</v>
      </c>
      <c r="J32" s="20"/>
    </row>
    <row r="33" spans="1:10" x14ac:dyDescent="0.25">
      <c r="C33" s="21">
        <v>1081</v>
      </c>
      <c r="D33" s="20">
        <f t="shared" si="0"/>
        <v>1329.6299999999999</v>
      </c>
      <c r="F33" s="36">
        <v>65000000</v>
      </c>
      <c r="G33" s="36">
        <f t="shared" si="1"/>
        <v>60129.509713228494</v>
      </c>
      <c r="H33" s="22">
        <f t="shared" si="3"/>
        <v>48885.780254657315</v>
      </c>
      <c r="I33" s="36" t="e">
        <f t="shared" si="2"/>
        <v>#DIV/0!</v>
      </c>
      <c r="J33" s="20"/>
    </row>
    <row r="34" spans="1:10" x14ac:dyDescent="0.25">
      <c r="C34" s="21">
        <v>1081</v>
      </c>
      <c r="D34" s="20">
        <f t="shared" si="0"/>
        <v>1329.6299999999999</v>
      </c>
      <c r="F34" s="36">
        <v>64000000</v>
      </c>
      <c r="G34" s="36">
        <f t="shared" si="1"/>
        <v>59204.440333024977</v>
      </c>
      <c r="H34" s="36">
        <f t="shared" si="3"/>
        <v>48133.691327662586</v>
      </c>
      <c r="I34" s="36" t="e">
        <f t="shared" si="2"/>
        <v>#DIV/0!</v>
      </c>
      <c r="J34" s="20"/>
    </row>
    <row r="35" spans="1:10" x14ac:dyDescent="0.25">
      <c r="F35" s="35"/>
      <c r="G35" s="36" t="e">
        <f t="shared" si="1"/>
        <v>#DIV/0!</v>
      </c>
      <c r="H35" s="36" t="e">
        <f t="shared" si="3"/>
        <v>#DIV/0!</v>
      </c>
      <c r="I35" s="36" t="e">
        <f t="shared" si="2"/>
        <v>#DIV/0!</v>
      </c>
      <c r="J35" s="20"/>
    </row>
    <row r="36" spans="1:10" x14ac:dyDescent="0.25">
      <c r="B36" s="18" t="s">
        <v>22</v>
      </c>
    </row>
    <row r="37" spans="1:10" x14ac:dyDescent="0.25">
      <c r="B37" s="66">
        <f>84.49*10.764</f>
        <v>909.45035999999993</v>
      </c>
      <c r="C37" s="66">
        <v>22786446</v>
      </c>
      <c r="D37" s="67">
        <f>C37/B37</f>
        <v>25055.183880514382</v>
      </c>
      <c r="E37">
        <v>200</v>
      </c>
      <c r="F37">
        <v>200</v>
      </c>
      <c r="G37">
        <f>F37+E37+C37</f>
        <v>22786846</v>
      </c>
      <c r="H37">
        <f>G37/B37</f>
        <v>25055.623706608905</v>
      </c>
      <c r="I37" s="14"/>
      <c r="J37" s="14"/>
    </row>
    <row r="38" spans="1:10" x14ac:dyDescent="0.25">
      <c r="D38" s="49" t="e">
        <f>C38/B38</f>
        <v>#DIV/0!</v>
      </c>
      <c r="E38">
        <v>780000</v>
      </c>
      <c r="F38">
        <v>30000</v>
      </c>
      <c r="G38">
        <f>F38+E38+C38</f>
        <v>810000</v>
      </c>
      <c r="H38" t="e">
        <f>G38/B38</f>
        <v>#DIV/0!</v>
      </c>
      <c r="I38" s="14"/>
    </row>
    <row r="39" spans="1:10" x14ac:dyDescent="0.25">
      <c r="D39" s="49" t="e">
        <f>C39/B39</f>
        <v>#DIV/0!</v>
      </c>
      <c r="E39">
        <v>885000</v>
      </c>
      <c r="F39">
        <v>30000</v>
      </c>
      <c r="G39">
        <f>F39+E39+C39</f>
        <v>915000</v>
      </c>
      <c r="H39" t="e">
        <f>G39/B39</f>
        <v>#DIV/0!</v>
      </c>
      <c r="I39">
        <f>B39/1.2</f>
        <v>0</v>
      </c>
      <c r="J39" t="e">
        <f>C39/I39</f>
        <v>#DIV/0!</v>
      </c>
    </row>
    <row r="40" spans="1:10" ht="15.75" x14ac:dyDescent="0.25">
      <c r="A40" s="16"/>
      <c r="D40" s="49" t="e">
        <f>C40/B40</f>
        <v>#DIV/0!</v>
      </c>
      <c r="E40">
        <v>921000</v>
      </c>
      <c r="F40">
        <v>30000</v>
      </c>
      <c r="G40">
        <f>F40+E40+C40</f>
        <v>951000</v>
      </c>
      <c r="H40" t="e">
        <f>G40/B40</f>
        <v>#DIV/0!</v>
      </c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66" spans="4:6" x14ac:dyDescent="0.25">
      <c r="D66" s="14"/>
      <c r="E66" s="14"/>
      <c r="F66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2023-10-06T11:08:43Z</dcterms:modified>
</cp:coreProperties>
</file>