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8316BE5-C684-432E-A922-EF74436385E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7" i="1" l="1"/>
  <c r="J37" i="1" s="1"/>
  <c r="B19" i="1"/>
  <c r="B18" i="1"/>
  <c r="B37" i="1"/>
  <c r="B36" i="1"/>
  <c r="B20" i="1"/>
  <c r="F6" i="1"/>
  <c r="G6" i="1" s="1"/>
  <c r="H6" i="1" s="1"/>
  <c r="H8" i="1" s="1"/>
  <c r="B10" i="1"/>
  <c r="G38" i="1"/>
  <c r="H38" i="1" s="1"/>
  <c r="D38" i="1"/>
  <c r="G37" i="1"/>
  <c r="J4" i="1" l="1"/>
  <c r="H29" i="1" l="1"/>
  <c r="J5" i="1" l="1"/>
  <c r="H28" i="1"/>
  <c r="H27" i="1"/>
  <c r="B8" i="1" l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21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<sst xmlns="http://schemas.openxmlformats.org/spreadsheetml/2006/main" count="31" uniqueCount="29">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</sst>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4" fontId="7" fillId="0" borderId="0" xfId="0" applyNumberFormat="1" applyFont="1"/>
    <xf numFmtId="0" fontId="7" fillId="4" borderId="0" xfId="0" applyFont="1" applyFill="1"/>
    <xf numFmtId="0" fontId="0" fillId="4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47</xdr:row>
      <xdr:rowOff>115566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0FFA49-06A4-47EE-973B-387006645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9069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411419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B1A3A-8C0B-4EF0-818E-2A9808F52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13019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29</xdr:row>
      <xdr:rowOff>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AC9898-C4A2-41B7-AAE8-FEBBE784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55252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230249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87472-A1DB-4B14-A632-4F8B04545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12649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CB63B-A8D7-416E-B095-27B6CDE6B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754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191207</xdr:colOff>
      <xdr:row>38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2C940-5DC4-4F0C-BDF5-FCA642CA0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68007" cy="7344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21</xdr:col>
      <xdr:colOff>86673</xdr:colOff>
      <xdr:row>41</xdr:row>
      <xdr:rowOff>105853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5178F7-9568-4B24-9DD3-D9C41C17B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6792273" cy="7725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10" zoomScaleNormal="100" workbookViewId="0">
      <selection activeCell="C40" sqref="C40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27000</v>
      </c>
      <c r="C3" s="55"/>
      <c r="D3" s="56"/>
      <c r="E3" s="14"/>
      <c r="F3">
        <v>2020</v>
      </c>
      <c r="G3" s="6">
        <v>2023</v>
      </c>
      <c r="H3" s="7">
        <f>G3-F3</f>
        <v>3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3000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24000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3000</v>
      </c>
      <c r="C6" s="58"/>
      <c r="E6" s="14"/>
      <c r="F6" s="14">
        <f>90.36*10.764</f>
        <v>972.63503999999989</v>
      </c>
      <c r="G6" s="14">
        <f>F6*1.1</f>
        <v>1069.8985439999999</v>
      </c>
      <c r="H6" s="31">
        <f>G6*1.3</f>
        <v>1390.8681071999999</v>
      </c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0</v>
      </c>
      <c r="C7" s="59"/>
      <c r="D7" s="14"/>
      <c r="E7" s="14"/>
      <c r="F7" s="14"/>
      <c r="G7" s="14"/>
      <c r="H7" s="22">
        <v>19000</v>
      </c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60</v>
      </c>
      <c r="C8" s="59"/>
      <c r="D8" s="14"/>
      <c r="F8" s="14"/>
      <c r="G8" s="40"/>
      <c r="H8" s="45">
        <f>H7*H6</f>
        <v>26426494.036799997</v>
      </c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/>
      <c r="G9" s="34"/>
      <c r="H9" s="44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0</v>
      </c>
      <c r="C10" s="59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</v>
      </c>
      <c r="C11" s="60"/>
      <c r="D11" s="61"/>
      <c r="E11" s="62"/>
      <c r="F11" s="14" t="s">
        <v>24</v>
      </c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0</v>
      </c>
      <c r="C12" s="55"/>
      <c r="E12" s="63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3000</v>
      </c>
      <c r="C13" s="55"/>
      <c r="D13" s="64"/>
      <c r="E13" s="63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24000</v>
      </c>
      <c r="C14" s="55"/>
      <c r="D14" s="5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27000</v>
      </c>
      <c r="C15" s="55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972</v>
      </c>
      <c r="C16" s="59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26244000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27</v>
      </c>
      <c r="B18" s="48">
        <f>B17*0.85</f>
        <v>22307400</v>
      </c>
      <c r="C18" s="65"/>
      <c r="E18" s="14"/>
      <c r="F18" s="26"/>
      <c r="G18" s="26"/>
      <c r="H18" s="13"/>
      <c r="I18" s="12"/>
      <c r="N18" s="13"/>
      <c r="O18" s="14"/>
    </row>
    <row r="19" spans="1:15" ht="16.5" x14ac:dyDescent="0.3">
      <c r="A19" s="47" t="s">
        <v>28</v>
      </c>
      <c r="B19" s="48">
        <f>B17*0.7</f>
        <v>18370800</v>
      </c>
      <c r="C19" s="65"/>
      <c r="E19" s="14"/>
      <c r="F19" s="26"/>
      <c r="G19" s="26"/>
      <c r="H19" s="13"/>
      <c r="I19" s="12"/>
      <c r="N19" s="13"/>
      <c r="O19" s="14"/>
    </row>
    <row r="20" spans="1:15" ht="16.5" x14ac:dyDescent="0.3">
      <c r="A20" s="47" t="s">
        <v>12</v>
      </c>
      <c r="B20" s="48">
        <f>1070*B4</f>
        <v>3210000</v>
      </c>
      <c r="C20" s="65"/>
      <c r="D20" s="56"/>
      <c r="E20" s="14"/>
      <c r="F20" s="14"/>
      <c r="G20" s="14"/>
      <c r="I20" s="5"/>
    </row>
    <row r="21" spans="1:15" ht="16.5" x14ac:dyDescent="0.3">
      <c r="A21" s="41" t="s">
        <v>16</v>
      </c>
      <c r="B21" s="42">
        <f>B17*0.03/12</f>
        <v>65610</v>
      </c>
      <c r="C21" s="65"/>
      <c r="D21" s="66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677</v>
      </c>
      <c r="D27" s="20"/>
      <c r="E27" s="20"/>
      <c r="F27" s="20">
        <v>18500000</v>
      </c>
      <c r="G27" s="22">
        <f t="shared" ref="G27:G33" si="0">F27/C27</f>
        <v>27326.440177252585</v>
      </c>
      <c r="H27" s="22" t="e">
        <f>F27/D27</f>
        <v>#DIV/0!</v>
      </c>
      <c r="I27" s="22" t="e">
        <f t="shared" ref="I27:I33" si="1">F27/B27</f>
        <v>#DIV/0!</v>
      </c>
      <c r="J27" s="20"/>
      <c r="K27" s="29"/>
    </row>
    <row r="28" spans="1:15" ht="17.25" x14ac:dyDescent="0.3">
      <c r="B28" s="21"/>
      <c r="C28" s="21">
        <v>711</v>
      </c>
      <c r="D28" s="20"/>
      <c r="E28" s="20"/>
      <c r="F28" s="20">
        <v>19600000</v>
      </c>
      <c r="G28" s="22">
        <f t="shared" si="0"/>
        <v>27566.807313642756</v>
      </c>
      <c r="H28" s="22" t="e">
        <f>F28/D28</f>
        <v>#DIV/0!</v>
      </c>
      <c r="I28" s="22" t="e">
        <f t="shared" si="1"/>
        <v>#DIV/0!</v>
      </c>
      <c r="J28" s="20"/>
      <c r="K28" s="29"/>
    </row>
    <row r="29" spans="1:15" x14ac:dyDescent="0.25">
      <c r="B29" s="21"/>
      <c r="C29" s="21"/>
      <c r="D29" s="20"/>
      <c r="E29" s="20"/>
      <c r="F29" s="22"/>
      <c r="G29" s="22" t="e">
        <f t="shared" si="0"/>
        <v>#DIV/0!</v>
      </c>
      <c r="H29" s="22" t="e">
        <f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>
        <v>665</v>
      </c>
      <c r="D30" s="20"/>
      <c r="E30" s="20"/>
      <c r="F30" s="22">
        <v>18000000</v>
      </c>
      <c r="G30" s="22">
        <f t="shared" si="0"/>
        <v>27067.669172932332</v>
      </c>
      <c r="H30" s="22" t="e">
        <f t="shared" ref="H30:H33" si="2">F30/D30</f>
        <v>#DIV/0!</v>
      </c>
      <c r="I30" s="22" t="e">
        <f t="shared" si="1"/>
        <v>#DIV/0!</v>
      </c>
      <c r="J30" s="20"/>
    </row>
    <row r="31" spans="1:15" x14ac:dyDescent="0.25">
      <c r="C31" s="21"/>
      <c r="D31" s="35"/>
      <c r="F31" s="36"/>
      <c r="G31" s="36" t="e">
        <f t="shared" si="0"/>
        <v>#DIV/0!</v>
      </c>
      <c r="H31" s="22" t="e">
        <f t="shared" si="2"/>
        <v>#DIV/0!</v>
      </c>
      <c r="I31" s="36" t="e">
        <f t="shared" si="1"/>
        <v>#DIV/0!</v>
      </c>
      <c r="J31" s="20"/>
    </row>
    <row r="32" spans="1:15" x14ac:dyDescent="0.25">
      <c r="D32" s="35"/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s="20"/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B35" s="67">
        <v>973</v>
      </c>
      <c r="C35" s="67">
        <v>25920000</v>
      </c>
      <c r="D35" s="68">
        <f>C35/B35</f>
        <v>26639.260020554986</v>
      </c>
      <c r="E35">
        <v>1184000</v>
      </c>
      <c r="F35">
        <v>30000</v>
      </c>
      <c r="G35">
        <f>F35+E35+C35</f>
        <v>27134000</v>
      </c>
      <c r="H35">
        <f>G35/B35</f>
        <v>27886.947584789312</v>
      </c>
      <c r="I35" s="14"/>
      <c r="J35" s="14"/>
    </row>
    <row r="36" spans="1:10" x14ac:dyDescent="0.25">
      <c r="B36" s="18">
        <f>67.99*10.764</f>
        <v>731.84435999999994</v>
      </c>
      <c r="C36" s="18">
        <v>13000000</v>
      </c>
      <c r="D36" s="50">
        <f>C36/B36</f>
        <v>17763.339735240974</v>
      </c>
      <c r="E36">
        <v>780000</v>
      </c>
      <c r="F36">
        <v>30000</v>
      </c>
      <c r="G36">
        <f>F36+E36+C36</f>
        <v>13810000</v>
      </c>
      <c r="H36">
        <f>G36/B36</f>
        <v>18870.132441821374</v>
      </c>
      <c r="I36" s="14"/>
    </row>
    <row r="37" spans="1:10" x14ac:dyDescent="0.25">
      <c r="B37" s="18">
        <f>69.15*10.764</f>
        <v>744.3306</v>
      </c>
      <c r="C37" s="18">
        <v>14750000</v>
      </c>
      <c r="D37" s="50">
        <f>C37/B37</f>
        <v>19816.463275861559</v>
      </c>
      <c r="E37">
        <v>885000</v>
      </c>
      <c r="F37">
        <v>30000</v>
      </c>
      <c r="G37">
        <f>F37+E37+C37</f>
        <v>15665000</v>
      </c>
      <c r="H37">
        <f>G37/B37</f>
        <v>21045.755743482801</v>
      </c>
      <c r="I37">
        <f>B37/1.2</f>
        <v>620.27550000000008</v>
      </c>
      <c r="J37">
        <f>C37/I37</f>
        <v>23779.755931033869</v>
      </c>
    </row>
    <row r="38" spans="1:10" ht="15.75" x14ac:dyDescent="0.25">
      <c r="A38" s="16"/>
      <c r="B38" s="18">
        <v>640</v>
      </c>
      <c r="C38" s="18">
        <v>15350000</v>
      </c>
      <c r="D38" s="50">
        <f>C38/B38</f>
        <v>23984.375</v>
      </c>
      <c r="E38">
        <v>921000</v>
      </c>
      <c r="F38">
        <v>30000</v>
      </c>
      <c r="G38">
        <f>F38+E38+C38</f>
        <v>16301000</v>
      </c>
      <c r="H38">
        <f>G38/B38</f>
        <v>25470.3125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>
      <selection activeCell="W25" sqref="W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2023-10-03T09:38:50Z</dcterms:modified>
</cp:coreProperties>
</file>