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2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7" i="1" l="1"/>
  <c r="P19" i="1"/>
  <c r="P18" i="1"/>
  <c r="P17" i="1"/>
  <c r="P12" i="1"/>
  <c r="P4" i="1"/>
  <c r="P20" i="1"/>
  <c r="R17" i="1"/>
  <c r="P10" i="1" l="1"/>
  <c r="P9" i="1"/>
  <c r="P5" i="1"/>
  <c r="S3" i="1"/>
  <c r="O5" i="1"/>
  <c r="P15" i="1"/>
  <c r="P8" i="1"/>
  <c r="P3" i="1"/>
  <c r="F26" i="1" l="1"/>
  <c r="F27" i="1"/>
  <c r="F28" i="1"/>
  <c r="F29" i="1"/>
  <c r="F30" i="1"/>
  <c r="F31" i="1"/>
  <c r="E25" i="1"/>
  <c r="E26" i="1"/>
  <c r="E27" i="1"/>
  <c r="E28" i="1"/>
  <c r="E29" i="1"/>
  <c r="E30" i="1"/>
  <c r="E31" i="1"/>
  <c r="I24" i="1"/>
  <c r="I26" i="1"/>
  <c r="I12" i="1"/>
  <c r="H12" i="1"/>
  <c r="H10" i="1"/>
  <c r="Q3" i="1"/>
  <c r="H9" i="1"/>
  <c r="I6" i="1"/>
  <c r="C37" i="1"/>
  <c r="C36" i="1"/>
  <c r="C35" i="1"/>
  <c r="C38" i="1" s="1"/>
  <c r="I27" i="1"/>
  <c r="I25" i="1"/>
  <c r="F25" i="1"/>
  <c r="E24" i="1"/>
  <c r="C20" i="1"/>
  <c r="O12" i="1"/>
  <c r="O9" i="1"/>
  <c r="J2" i="1"/>
  <c r="C5" i="1"/>
  <c r="O15" i="1"/>
  <c r="O17" i="1" s="1"/>
  <c r="O8" i="1"/>
  <c r="O3" i="1"/>
  <c r="O4" i="1" s="1"/>
  <c r="O18" i="1" l="1"/>
  <c r="O20" i="1"/>
  <c r="O19" i="1"/>
  <c r="O10" i="1"/>
  <c r="H2" i="1" l="1"/>
  <c r="G3" i="1"/>
  <c r="D3" i="1"/>
</calcChain>
</file>

<file path=xl/sharedStrings.xml><?xml version="1.0" encoding="utf-8"?>
<sst xmlns="http://schemas.openxmlformats.org/spreadsheetml/2006/main" count="32" uniqueCount="32">
  <si>
    <t>15.11.2019</t>
  </si>
  <si>
    <t>Residential Premises</t>
  </si>
  <si>
    <t>Carpet</t>
  </si>
  <si>
    <t>OC</t>
  </si>
  <si>
    <t>BU</t>
  </si>
  <si>
    <t>19°11'43.3"N 72°57'55.8"E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</si>
  <si>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</si>
  <si>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</si>
  <si>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</si>
  <si>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</si>
  <si>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</si>
  <si>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</si>
  <si>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</si>
  <si>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</si>
  <si>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Area</t>
  </si>
  <si>
    <t>Rate</t>
  </si>
  <si>
    <t>Value of the property</t>
  </si>
  <si>
    <t>(Area * Rate)</t>
  </si>
  <si>
    <t>Depreciated Fair Market Value</t>
  </si>
  <si>
    <t>Realisable</t>
  </si>
  <si>
    <t xml:space="preserve">Distress </t>
  </si>
  <si>
    <t>Rental</t>
  </si>
  <si>
    <t>Price Indicators</t>
  </si>
  <si>
    <t>CA</t>
  </si>
  <si>
    <t>BA</t>
  </si>
  <si>
    <t>SA</t>
  </si>
  <si>
    <t>Value</t>
  </si>
  <si>
    <t>ROC</t>
  </si>
  <si>
    <t>ROB</t>
  </si>
  <si>
    <t>ROS</t>
  </si>
  <si>
    <t>RR</t>
  </si>
  <si>
    <t>Land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</si>
</sst>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4" formatCode="_ * #,##0_ ;_ * \-#,##0_ ;_ * &quot;-&quot;??_ ;_ @_ 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24"/>
      <color rgb="FF202124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1">
    <xf numFmtId="0" fontId="0" fillId="0" borderId="0" xfId="0"/>
    <xf numFmtId="0" fontId="2" fillId="0" borderId="0" xfId="0" applyFont="1" applyAlignment="1">
      <alignment horizontal="left" vertical="center"/>
    </xf>
    <xf numFmtId="0" fontId="0" fillId="0" borderId="1" xfId="0" applyBorder="1"/>
    <xf numFmtId="43" fontId="0" fillId="0" borderId="1" xfId="0" applyNumberFormat="1" applyBorder="1"/>
    <xf numFmtId="10" fontId="0" fillId="0" borderId="1" xfId="0" applyNumberFormat="1" applyBorder="1"/>
    <xf numFmtId="43" fontId="0" fillId="0" borderId="1" xfId="1" applyFont="1" applyBorder="1"/>
    <xf numFmtId="0" fontId="0" fillId="2" borderId="1" xfId="0" applyFill="1" applyBorder="1"/>
    <xf numFmtId="43" fontId="0" fillId="2" borderId="1" xfId="0" applyNumberFormat="1" applyFill="1" applyBorder="1"/>
    <xf numFmtId="43" fontId="0" fillId="0" borderId="0" xfId="1" applyFont="1"/>
    <xf numFmtId="164" fontId="0" fillId="0" borderId="0" xfId="1" applyNumberFormat="1" applyFont="1"/>
    <xf numFmtId="43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19</xdr:col>
      <xdr:colOff>553268</xdr:colOff>
      <xdr:row>36</xdr:row>
      <xdr:rowOff>134273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71500"/>
          <a:ext cx="12069859" cy="6611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18</xdr:col>
      <xdr:colOff>282982</xdr:colOff>
      <xdr:row>71</xdr:row>
      <xdr:rowOff>48509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429500"/>
          <a:ext cx="11193437" cy="6335009"/>
        </a:xfrm>
        <a:prstGeom prst="rect">
          <a:avLst/>
        </a:prstGeom>
      </xdr:spPr>
    </xdr:pic>
    <xdr:clientData/>
  </xdr:twoCellAnchor>
  <xdr:twoCellAnchor editAs="oneCell">
    <xdr:from>
      <xdr:col>35</xdr:col>
      <xdr:colOff>0</xdr:colOff>
      <xdr:row>1</xdr:row>
      <xdr:rowOff>0</xdr:rowOff>
    </xdr:from>
    <xdr:to>
      <xdr:col>57</xdr:col>
      <xdr:colOff>497124</xdr:colOff>
      <xdr:row>39</xdr:row>
      <xdr:rowOff>115326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002500" y="381000"/>
          <a:ext cx="13070124" cy="7354326"/>
        </a:xfrm>
        <a:prstGeom prst="rect">
          <a:avLst/>
        </a:prstGeom>
      </xdr:spPr>
    </xdr:pic>
    <xdr:clientData/>
  </xdr:twoCellAnchor>
  <xdr:twoCellAnchor editAs="oneCell">
    <xdr:from>
      <xdr:col>35</xdr:col>
      <xdr:colOff>152400</xdr:colOff>
      <xdr:row>1</xdr:row>
      <xdr:rowOff>152400</xdr:rowOff>
    </xdr:from>
    <xdr:to>
      <xdr:col>58</xdr:col>
      <xdr:colOff>78024</xdr:colOff>
      <xdr:row>40</xdr:row>
      <xdr:rowOff>77226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154900" y="533400"/>
          <a:ext cx="13070124" cy="7354326"/>
        </a:xfrm>
        <a:prstGeom prst="rect">
          <a:avLst/>
        </a:prstGeom>
      </xdr:spPr>
    </xdr:pic>
    <xdr:clientData/>
  </xdr:twoCellAnchor>
  <xdr:twoCellAnchor editAs="oneCell">
    <xdr:from>
      <xdr:col>36</xdr:col>
      <xdr:colOff>0</xdr:colOff>
      <xdr:row>46</xdr:row>
      <xdr:rowOff>0</xdr:rowOff>
    </xdr:from>
    <xdr:to>
      <xdr:col>62</xdr:col>
      <xdr:colOff>116390</xdr:colOff>
      <xdr:row>84</xdr:row>
      <xdr:rowOff>162958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574000" y="8953500"/>
          <a:ext cx="14975390" cy="7401958"/>
        </a:xfrm>
        <a:prstGeom prst="rect">
          <a:avLst/>
        </a:prstGeom>
      </xdr:spPr>
    </xdr:pic>
    <xdr:clientData/>
  </xdr:twoCellAnchor>
  <xdr:twoCellAnchor editAs="oneCell">
    <xdr:from>
      <xdr:col>36</xdr:col>
      <xdr:colOff>0</xdr:colOff>
      <xdr:row>92</xdr:row>
      <xdr:rowOff>0</xdr:rowOff>
    </xdr:from>
    <xdr:to>
      <xdr:col>62</xdr:col>
      <xdr:colOff>164022</xdr:colOff>
      <xdr:row>130</xdr:row>
      <xdr:rowOff>182011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574000" y="17716500"/>
          <a:ext cx="15023022" cy="7421011"/>
        </a:xfrm>
        <a:prstGeom prst="rect">
          <a:avLst/>
        </a:prstGeom>
      </xdr:spPr>
    </xdr:pic>
    <xdr:clientData/>
  </xdr:twoCellAnchor>
  <xdr:twoCellAnchor editAs="oneCell">
    <xdr:from>
      <xdr:col>36</xdr:col>
      <xdr:colOff>0</xdr:colOff>
      <xdr:row>137</xdr:row>
      <xdr:rowOff>0</xdr:rowOff>
    </xdr:from>
    <xdr:to>
      <xdr:col>62</xdr:col>
      <xdr:colOff>192601</xdr:colOff>
      <xdr:row>175</xdr:row>
      <xdr:rowOff>77221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574000" y="26289000"/>
          <a:ext cx="15051601" cy="7316221"/>
        </a:xfrm>
        <a:prstGeom prst="rect">
          <a:avLst/>
        </a:prstGeom>
      </xdr:spPr>
    </xdr:pic>
    <xdr:clientData/>
  </xdr:twoCellAnchor>
  <xdr:twoCellAnchor editAs="oneCell">
    <xdr:from>
      <xdr:col>151</xdr:col>
      <xdr:colOff>0</xdr:colOff>
      <xdr:row>2</xdr:row>
      <xdr:rowOff>0</xdr:rowOff>
    </xdr:from>
    <xdr:to>
      <xdr:col>160</xdr:col>
      <xdr:colOff>267455</xdr:colOff>
      <xdr:row>34</xdr:row>
      <xdr:rowOff>10377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6296500" y="571500"/>
          <a:ext cx="5410955" cy="61063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18</xdr:col>
      <xdr:colOff>153857</xdr:colOff>
      <xdr:row>99</xdr:row>
      <xdr:rowOff>162506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5049500"/>
          <a:ext cx="10440857" cy="4163006"/>
        </a:xfrm>
        <a:prstGeom prst="rect">
          <a:avLst/>
        </a:prstGeom>
      </xdr:spPr>
    </xdr:pic>
    <xdr:clientData/>
  </xdr:twoCellAnchor>
  <xdr:twoCellAnchor editAs="oneCell">
    <xdr:from>
      <xdr:col>35</xdr:col>
      <xdr:colOff>0</xdr:colOff>
      <xdr:row>181</xdr:row>
      <xdr:rowOff>0</xdr:rowOff>
    </xdr:from>
    <xdr:to>
      <xdr:col>61</xdr:col>
      <xdr:colOff>202127</xdr:colOff>
      <xdr:row>220</xdr:row>
      <xdr:rowOff>10563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002500" y="34671000"/>
          <a:ext cx="15061127" cy="74400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8"/>
  <sheetViews>
    <sheetView tabSelected="1" workbookViewId="0">
      <selection activeCell="L16" sqref="L16"/>
    </sheetView>
  </sheetViews>
  <sheetFormatPr defaultRowHeight="15" x14ac:dyDescent="0.25"/>
  <cols>
    <col min="4" max="4" width="14.28515625" bestFit="1" customWidth="1"/>
    <col min="5" max="6" width="10" bestFit="1" customWidth="1"/>
    <col min="8" max="8" width="11.5703125" bestFit="1" customWidth="1"/>
    <col min="9" max="9" width="12.5703125" bestFit="1" customWidth="1"/>
    <col min="14" max="14" width="28.42578125" bestFit="1" customWidth="1"/>
    <col min="15" max="15" width="12.5703125" hidden="1" customWidth="1"/>
    <col min="16" max="16" width="12.5703125" bestFit="1" customWidth="1"/>
    <col min="17" max="19" width="10" bestFit="1" customWidth="1"/>
  </cols>
  <sheetData>
    <row r="1" spans="1:19" x14ac:dyDescent="0.25">
      <c r="A1" t="s">
        <v>0</v>
      </c>
      <c r="D1">
        <v>7500000</v>
      </c>
      <c r="G1">
        <v>2023</v>
      </c>
      <c r="H1" s="8">
        <v>26620</v>
      </c>
      <c r="J1">
        <v>375</v>
      </c>
      <c r="N1" s="2" t="s">
        <v>6</v>
      </c>
      <c r="O1" s="2">
        <v>2023</v>
      </c>
      <c r="P1" s="2">
        <v>2023</v>
      </c>
    </row>
    <row r="2" spans="1:19" x14ac:dyDescent="0.25">
      <c r="A2" t="s">
        <v>1</v>
      </c>
      <c r="D2">
        <v>375</v>
      </c>
      <c r="G2">
        <v>1971</v>
      </c>
      <c r="H2" s="8">
        <f>H1/10.764</f>
        <v>2473.0583426235603</v>
      </c>
      <c r="J2">
        <f>J1*1.2</f>
        <v>450</v>
      </c>
      <c r="N2" s="2" t="s">
        <v>7</v>
      </c>
      <c r="O2" s="2">
        <v>1971</v>
      </c>
      <c r="P2" s="2">
        <v>1971</v>
      </c>
    </row>
    <row r="3" spans="1:19" x14ac:dyDescent="0.25">
      <c r="D3">
        <f>D1/D2</f>
        <v>20000</v>
      </c>
      <c r="G3">
        <f>G1-G2</f>
        <v>52</v>
      </c>
      <c r="H3" s="8">
        <v>2500</v>
      </c>
      <c r="N3" s="2" t="s">
        <v>8</v>
      </c>
      <c r="O3" s="2">
        <f>O1-O2</f>
        <v>52</v>
      </c>
      <c r="P3" s="2">
        <f>P1-P2</f>
        <v>52</v>
      </c>
      <c r="Q3">
        <f>100-O3</f>
        <v>48</v>
      </c>
      <c r="R3">
        <v>27</v>
      </c>
      <c r="S3">
        <f>R3+Q3</f>
        <v>75</v>
      </c>
    </row>
    <row r="4" spans="1:19" x14ac:dyDescent="0.25">
      <c r="A4" t="s">
        <v>2</v>
      </c>
      <c r="B4">
        <v>375</v>
      </c>
      <c r="N4" s="2"/>
      <c r="O4" s="2">
        <f>60-O3</f>
        <v>8</v>
      </c>
      <c r="P4" s="2">
        <f>65-P3</f>
        <v>13</v>
      </c>
    </row>
    <row r="5" spans="1:19" x14ac:dyDescent="0.25">
      <c r="A5" t="s">
        <v>4</v>
      </c>
      <c r="B5">
        <v>41.82</v>
      </c>
      <c r="C5">
        <f>B5*10.764</f>
        <v>450.15047999999996</v>
      </c>
      <c r="N5" s="2" t="s">
        <v>9</v>
      </c>
      <c r="O5" s="3">
        <f>450*2500</f>
        <v>1125000</v>
      </c>
      <c r="P5" s="3">
        <f>450*2500</f>
        <v>1125000</v>
      </c>
      <c r="S5">
        <v>65</v>
      </c>
    </row>
    <row r="6" spans="1:19" x14ac:dyDescent="0.25">
      <c r="G6" t="s">
        <v>30</v>
      </c>
      <c r="H6" s="8">
        <v>146400</v>
      </c>
      <c r="I6" s="9">
        <f>H6/10.764</f>
        <v>13600.891861761427</v>
      </c>
      <c r="N6" s="2" t="s">
        <v>10</v>
      </c>
      <c r="O6" s="2"/>
      <c r="P6" s="2"/>
    </row>
    <row r="7" spans="1:19" x14ac:dyDescent="0.25">
      <c r="A7" t="s">
        <v>3</v>
      </c>
      <c r="B7">
        <v>1971</v>
      </c>
      <c r="G7" t="s">
        <v>31</v>
      </c>
      <c r="H7" s="8">
        <v>56000</v>
      </c>
      <c r="I7" s="9"/>
      <c r="N7" s="2"/>
      <c r="O7" s="2"/>
      <c r="P7" s="2"/>
    </row>
    <row r="8" spans="1:19" x14ac:dyDescent="0.25">
      <c r="H8" s="8"/>
      <c r="I8" s="9"/>
      <c r="N8" s="2" t="s">
        <v>11</v>
      </c>
      <c r="O8" s="2">
        <f>100-10</f>
        <v>90</v>
      </c>
      <c r="P8" s="2">
        <f>100-10</f>
        <v>90</v>
      </c>
    </row>
    <row r="9" spans="1:19" x14ac:dyDescent="0.25">
      <c r="H9" s="8">
        <f>H6-H7</f>
        <v>90400</v>
      </c>
      <c r="I9" s="9"/>
      <c r="N9" s="2" t="s">
        <v>12</v>
      </c>
      <c r="O9" s="2">
        <f>O8*O3/60</f>
        <v>78</v>
      </c>
      <c r="P9" s="2">
        <f>P8*P3/65</f>
        <v>72</v>
      </c>
    </row>
    <row r="10" spans="1:19" x14ac:dyDescent="0.25">
      <c r="H10" s="8">
        <f>H9*48%</f>
        <v>43392</v>
      </c>
      <c r="I10" s="9"/>
      <c r="N10" s="2"/>
      <c r="O10" s="4">
        <f>O9%</f>
        <v>0.78</v>
      </c>
      <c r="P10" s="4">
        <f>P9%</f>
        <v>0.72</v>
      </c>
    </row>
    <row r="11" spans="1:19" x14ac:dyDescent="0.25">
      <c r="H11" s="8"/>
      <c r="I11" s="9"/>
      <c r="N11" s="2"/>
      <c r="O11" s="2"/>
      <c r="P11" s="2"/>
    </row>
    <row r="12" spans="1:19" x14ac:dyDescent="0.25">
      <c r="H12" s="8">
        <f>H10+H7</f>
        <v>99392</v>
      </c>
      <c r="I12" s="9">
        <f>H12/10.764</f>
        <v>9233.7421033073206</v>
      </c>
      <c r="N12" s="2" t="s">
        <v>13</v>
      </c>
      <c r="O12" s="3">
        <f>ROUND((O5*O10),0)</f>
        <v>877500</v>
      </c>
      <c r="P12" s="3">
        <f>ROUND((P5*P10),0)</f>
        <v>810000</v>
      </c>
    </row>
    <row r="13" spans="1:19" x14ac:dyDescent="0.25">
      <c r="N13" s="2" t="s">
        <v>14</v>
      </c>
      <c r="O13" s="3">
        <v>375</v>
      </c>
      <c r="P13" s="3">
        <v>375</v>
      </c>
    </row>
    <row r="14" spans="1:19" x14ac:dyDescent="0.25">
      <c r="N14" s="2" t="s">
        <v>15</v>
      </c>
      <c r="O14" s="5">
        <v>24000</v>
      </c>
      <c r="P14" s="5">
        <v>23900</v>
      </c>
    </row>
    <row r="15" spans="1:19" x14ac:dyDescent="0.25">
      <c r="I15" s="8">
        <v>450</v>
      </c>
      <c r="N15" s="2" t="s">
        <v>16</v>
      </c>
      <c r="O15" s="3">
        <f>O14*O13</f>
        <v>9000000</v>
      </c>
      <c r="P15" s="3">
        <f>P14*P13</f>
        <v>8962500</v>
      </c>
    </row>
    <row r="16" spans="1:19" x14ac:dyDescent="0.25">
      <c r="I16" s="8">
        <v>9234</v>
      </c>
      <c r="N16" s="2" t="s">
        <v>17</v>
      </c>
      <c r="O16" s="2"/>
      <c r="P16" s="2"/>
    </row>
    <row r="17" spans="1:19" x14ac:dyDescent="0.25">
      <c r="I17" s="8">
        <f>I16*I15</f>
        <v>4155300</v>
      </c>
      <c r="N17" s="6" t="s">
        <v>18</v>
      </c>
      <c r="O17" s="7">
        <f>O15-O12</f>
        <v>8122500</v>
      </c>
      <c r="P17" s="7">
        <f>P15-P12</f>
        <v>8152500</v>
      </c>
      <c r="Q17" s="8"/>
      <c r="R17" s="8">
        <f>P17/375</f>
        <v>21740</v>
      </c>
      <c r="S17" s="10"/>
    </row>
    <row r="18" spans="1:19" x14ac:dyDescent="0.25">
      <c r="N18" s="6" t="s">
        <v>19</v>
      </c>
      <c r="O18" s="7">
        <f>ROUND((O17*90%),0)</f>
        <v>7310250</v>
      </c>
      <c r="P18" s="7">
        <f>ROUND((P17*90%),0)</f>
        <v>7337250</v>
      </c>
      <c r="Q18" s="10"/>
    </row>
    <row r="19" spans="1:19" x14ac:dyDescent="0.25">
      <c r="N19" s="6" t="s">
        <v>20</v>
      </c>
      <c r="O19" s="7">
        <f>ROUND((O17*80%),0)</f>
        <v>6498000</v>
      </c>
      <c r="P19" s="7">
        <f>ROUND((P17*80%),0)</f>
        <v>6522000</v>
      </c>
      <c r="Q19" s="10"/>
    </row>
    <row r="20" spans="1:19" x14ac:dyDescent="0.25">
      <c r="A20">
        <v>242</v>
      </c>
      <c r="B20">
        <v>8000000</v>
      </c>
      <c r="C20">
        <f>B20/A20</f>
        <v>33057.85123966942</v>
      </c>
      <c r="N20" s="6" t="s">
        <v>21</v>
      </c>
      <c r="O20" s="7">
        <f>MROUND((O17*0.025/12),500)</f>
        <v>17000</v>
      </c>
      <c r="P20" s="7">
        <f>MROUND((P17*0.025/12),500)</f>
        <v>17000</v>
      </c>
    </row>
    <row r="22" spans="1:19" x14ac:dyDescent="0.25">
      <c r="A22" t="s">
        <v>22</v>
      </c>
    </row>
    <row r="23" spans="1:19" x14ac:dyDescent="0.25">
      <c r="A23" t="s">
        <v>23</v>
      </c>
      <c r="B23" t="s">
        <v>24</v>
      </c>
      <c r="C23" t="s">
        <v>25</v>
      </c>
      <c r="D23" t="s">
        <v>26</v>
      </c>
      <c r="E23" t="s">
        <v>27</v>
      </c>
      <c r="F23" t="s">
        <v>28</v>
      </c>
      <c r="G23" t="s">
        <v>29</v>
      </c>
    </row>
    <row r="24" spans="1:19" x14ac:dyDescent="0.25">
      <c r="A24">
        <v>530</v>
      </c>
      <c r="D24" s="8">
        <v>13000000</v>
      </c>
      <c r="E24" s="8">
        <f>D24/A24</f>
        <v>24528.301886792451</v>
      </c>
      <c r="F24" s="8"/>
      <c r="G24" s="8"/>
      <c r="H24" s="8"/>
      <c r="I24" s="8">
        <f>E24</f>
        <v>24528.301886792451</v>
      </c>
    </row>
    <row r="25" spans="1:19" x14ac:dyDescent="0.25">
      <c r="B25">
        <v>1000</v>
      </c>
      <c r="D25" s="8">
        <v>20000000</v>
      </c>
      <c r="E25" s="8" t="e">
        <f t="shared" ref="E25:E31" si="0">D25/A25</f>
        <v>#DIV/0!</v>
      </c>
      <c r="F25" s="8">
        <f>D25/B25</f>
        <v>20000</v>
      </c>
      <c r="G25" s="8"/>
      <c r="H25" s="8"/>
      <c r="I25" s="8">
        <f>F25*1.2</f>
        <v>24000</v>
      </c>
    </row>
    <row r="26" spans="1:19" x14ac:dyDescent="0.25">
      <c r="B26">
        <v>1312</v>
      </c>
      <c r="D26" s="8">
        <v>21500000</v>
      </c>
      <c r="E26" s="8" t="e">
        <f t="shared" si="0"/>
        <v>#DIV/0!</v>
      </c>
      <c r="F26" s="8">
        <f t="shared" ref="F26:F31" si="1">D26/B26</f>
        <v>16387.195121951219</v>
      </c>
      <c r="G26" s="8"/>
      <c r="H26" s="8"/>
      <c r="I26" s="8">
        <f>F26*1.2</f>
        <v>19664.634146341461</v>
      </c>
    </row>
    <row r="27" spans="1:19" x14ac:dyDescent="0.25">
      <c r="B27">
        <v>350</v>
      </c>
      <c r="D27" s="8">
        <v>5500000</v>
      </c>
      <c r="E27" s="8" t="e">
        <f t="shared" si="0"/>
        <v>#DIV/0!</v>
      </c>
      <c r="F27" s="8">
        <f t="shared" si="1"/>
        <v>15714.285714285714</v>
      </c>
      <c r="G27" s="8"/>
      <c r="H27" s="8"/>
      <c r="I27" s="8">
        <f t="shared" ref="I27" si="2">F27*1.2</f>
        <v>18857.142857142855</v>
      </c>
    </row>
    <row r="28" spans="1:19" x14ac:dyDescent="0.25">
      <c r="A28">
        <v>230</v>
      </c>
      <c r="B28">
        <v>250</v>
      </c>
      <c r="D28" s="8">
        <v>4700000</v>
      </c>
      <c r="E28" s="8">
        <f t="shared" si="0"/>
        <v>20434.782608695652</v>
      </c>
      <c r="F28" s="8">
        <f t="shared" si="1"/>
        <v>18800</v>
      </c>
      <c r="G28" s="8"/>
      <c r="H28" s="8"/>
      <c r="I28" s="8"/>
    </row>
    <row r="29" spans="1:19" x14ac:dyDescent="0.25">
      <c r="E29" s="8" t="e">
        <f t="shared" si="0"/>
        <v>#DIV/0!</v>
      </c>
      <c r="F29" s="8" t="e">
        <f t="shared" si="1"/>
        <v>#DIV/0!</v>
      </c>
    </row>
    <row r="30" spans="1:19" x14ac:dyDescent="0.25">
      <c r="E30" s="8" t="e">
        <f t="shared" si="0"/>
        <v>#DIV/0!</v>
      </c>
      <c r="F30" s="8" t="e">
        <f t="shared" si="1"/>
        <v>#DIV/0!</v>
      </c>
    </row>
    <row r="31" spans="1:19" x14ac:dyDescent="0.25">
      <c r="E31" s="8" t="e">
        <f t="shared" si="0"/>
        <v>#DIV/0!</v>
      </c>
      <c r="F31" s="8" t="e">
        <f t="shared" si="1"/>
        <v>#DIV/0!</v>
      </c>
    </row>
    <row r="35" spans="1:3" x14ac:dyDescent="0.25">
      <c r="A35">
        <v>10.01</v>
      </c>
      <c r="B35">
        <v>29.07</v>
      </c>
      <c r="C35">
        <f>B35*A35</f>
        <v>290.9907</v>
      </c>
    </row>
    <row r="36" spans="1:3" x14ac:dyDescent="0.25">
      <c r="A36">
        <v>7.41</v>
      </c>
      <c r="B36">
        <v>10.47</v>
      </c>
      <c r="C36">
        <f>B36*A36</f>
        <v>77.582700000000003</v>
      </c>
    </row>
    <row r="37" spans="1:3" x14ac:dyDescent="0.25">
      <c r="A37">
        <v>7.01</v>
      </c>
      <c r="B37">
        <v>3.18</v>
      </c>
      <c r="C37">
        <f>B37*A37</f>
        <v>22.291800000000002</v>
      </c>
    </row>
    <row r="38" spans="1:3" x14ac:dyDescent="0.25">
      <c r="C38">
        <f>SUM(C35:C37)</f>
        <v>390.86520000000002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115" zoomScaleNormal="115" workbookViewId="0"/>
  </sheetViews>
  <sheetFormatPr defaultRowHeight="15" x14ac:dyDescent="0.25"/>
  <sheetData>
    <row r="1" spans="1:1" ht="30" x14ac:dyDescent="0.25">
      <c r="A1" s="1" t="s">
        <v>5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2023-09-27T16:18:10Z</dcterms:modified>
</cp:coreProperties>
</file>